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106\Documents\USF Work\OSD Work\Ouarterly Minority Spend Reports\"/>
    </mc:Choice>
  </mc:AlternateContent>
  <xr:revisionPtr revIDLastSave="0" documentId="13_ncr:1_{270D7CC5-3B6A-42DA-99F0-E84E98E74AA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2" state="hidden" r:id="rId1"/>
    <sheet name="FY 21-22 Summary" sheetId="9" r:id="rId2"/>
    <sheet name="PCard FY 19-20 Summary" sheetId="48" state="hidden" r:id="rId3"/>
    <sheet name="Q3-Spend By Department" sheetId="45" r:id="rId4"/>
    <sheet name="Q3-Spend By Supplier" sheetId="61" r:id="rId5"/>
    <sheet name="FY Tier 2 Spend" sheetId="57" r:id="rId6"/>
    <sheet name="Q1 Pivot" sheetId="50" state="hidden" r:id="rId7"/>
    <sheet name="July Spend By Dept-AP &amp; P-Card" sheetId="51" state="hidden" r:id="rId8"/>
    <sheet name="Filter Examples" sheetId="32" state="hidden" r:id="rId9"/>
  </sheets>
  <externalReferences>
    <externalReference r:id="rId10"/>
  </externalReferences>
  <calcPr calcId="191029"/>
  <pivotCaches>
    <pivotCache cacheId="8" r:id="rId11"/>
    <pivotCache cacheId="9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57" l="1"/>
  <c r="O16" i="9"/>
  <c r="C24" i="9"/>
  <c r="B120" i="57" l="1"/>
  <c r="C114" i="57"/>
  <c r="C22" i="57" l="1"/>
  <c r="C58" i="57" l="1"/>
  <c r="K17" i="9"/>
  <c r="K18" i="9"/>
  <c r="K19" i="9"/>
  <c r="K20" i="9"/>
  <c r="K21" i="9"/>
  <c r="K22" i="9"/>
  <c r="K23" i="9"/>
  <c r="K16" i="9"/>
  <c r="C9" i="57" l="1"/>
  <c r="P22" i="9"/>
  <c r="P23" i="9"/>
  <c r="E255" i="45" l="1"/>
  <c r="E256" i="45"/>
  <c r="E257" i="45"/>
  <c r="E258" i="45"/>
  <c r="E259" i="45"/>
  <c r="E260" i="45"/>
  <c r="E261" i="45"/>
  <c r="E262" i="45"/>
  <c r="E263" i="45"/>
  <c r="E264" i="45"/>
  <c r="E265" i="45"/>
  <c r="E266" i="45"/>
  <c r="E267" i="45"/>
  <c r="E268" i="45"/>
  <c r="E269" i="45"/>
  <c r="E270" i="45"/>
  <c r="E271" i="45"/>
  <c r="E272" i="45"/>
  <c r="E273" i="45"/>
  <c r="E274" i="45"/>
  <c r="E275" i="45"/>
  <c r="E276" i="45"/>
  <c r="E277" i="45"/>
  <c r="E278" i="45"/>
  <c r="E279" i="45"/>
  <c r="E280" i="45"/>
  <c r="E281" i="45"/>
  <c r="E282" i="45"/>
  <c r="E283" i="45"/>
  <c r="E284" i="45"/>
  <c r="E285" i="45"/>
  <c r="E286" i="45"/>
  <c r="E287" i="45"/>
  <c r="E288" i="45"/>
  <c r="E289" i="45"/>
  <c r="E290" i="45"/>
  <c r="E291" i="45"/>
  <c r="E292" i="45"/>
  <c r="E293" i="45"/>
  <c r="E294" i="45"/>
  <c r="E295" i="45"/>
  <c r="E296" i="45"/>
  <c r="E297" i="45"/>
  <c r="E298" i="45"/>
  <c r="E299" i="45"/>
  <c r="E300" i="45"/>
  <c r="E301" i="45"/>
  <c r="E302" i="45"/>
  <c r="E303" i="45"/>
  <c r="E304" i="45"/>
  <c r="O17" i="9"/>
  <c r="O18" i="9"/>
  <c r="O19" i="9"/>
  <c r="O20" i="9"/>
  <c r="O21" i="9"/>
  <c r="O22" i="9"/>
  <c r="M24" i="9" l="1"/>
  <c r="M27" i="9" s="1"/>
  <c r="B37" i="9"/>
  <c r="B34" i="9" l="1"/>
  <c r="B35" i="9"/>
  <c r="B31" i="9"/>
  <c r="B33" i="9"/>
  <c r="B36" i="9"/>
  <c r="B32" i="9"/>
  <c r="E189" i="45" l="1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253" i="45"/>
  <c r="E254" i="45"/>
  <c r="S23" i="9" l="1"/>
  <c r="E24" i="9"/>
  <c r="F24" i="9"/>
  <c r="D24" i="9"/>
  <c r="S22" i="9" l="1"/>
  <c r="G24" i="9"/>
  <c r="C27" i="9"/>
  <c r="H27" i="9"/>
  <c r="I27" i="9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K24" i="9" l="1"/>
  <c r="F27" i="9"/>
  <c r="D27" i="9"/>
  <c r="B24" i="9"/>
  <c r="B27" i="9" s="1"/>
  <c r="E27" i="9"/>
  <c r="G27" i="9"/>
  <c r="O23" i="9"/>
  <c r="J24" i="9" l="1"/>
  <c r="J27" i="9" s="1"/>
  <c r="O24" i="9"/>
  <c r="O27" i="9" s="1"/>
  <c r="D35" i="48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3" i="48" l="1"/>
  <c r="L22" i="48"/>
  <c r="L18" i="48"/>
  <c r="L20" i="48"/>
  <c r="H26" i="48"/>
  <c r="H35" i="48" s="1"/>
  <c r="F26" i="48"/>
  <c r="F35" i="48" s="1"/>
  <c r="L21" i="48"/>
  <c r="L26" i="48" l="1"/>
  <c r="L35" i="48" s="1"/>
  <c r="N21" i="48" s="1"/>
  <c r="N24" i="48" l="1"/>
  <c r="N29" i="48"/>
  <c r="N31" i="48"/>
  <c r="N23" i="48"/>
  <c r="N20" i="48"/>
  <c r="N22" i="48"/>
  <c r="N18" i="48"/>
  <c r="N19" i="48"/>
  <c r="N35" i="48" l="1"/>
  <c r="D305" i="45" l="1"/>
  <c r="C305" i="45"/>
  <c r="B305" i="45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E305" i="45" l="1"/>
  <c r="I24" i="9" l="1"/>
  <c r="H24" i="9"/>
  <c r="K26" i="9" l="1"/>
  <c r="K27" i="9" s="1"/>
  <c r="P21" i="9" l="1"/>
  <c r="S21" i="9" s="1"/>
  <c r="P17" i="9"/>
  <c r="S17" i="9" s="1"/>
  <c r="P20" i="9"/>
  <c r="S20" i="9" s="1"/>
  <c r="P16" i="9" l="1"/>
  <c r="P19" i="9"/>
  <c r="S19" i="9" s="1"/>
  <c r="P18" i="9"/>
  <c r="S18" i="9" s="1"/>
  <c r="N24" i="9" l="1"/>
  <c r="N27" i="9" s="1"/>
  <c r="S16" i="9"/>
  <c r="P24" i="9"/>
  <c r="P27" i="9" l="1"/>
  <c r="R15" i="9"/>
  <c r="T15" i="9" l="1"/>
  <c r="R19" i="9"/>
  <c r="R17" i="9"/>
  <c r="R22" i="9"/>
  <c r="R21" i="9"/>
  <c r="R23" i="9"/>
  <c r="R20" i="9"/>
  <c r="R18" i="9"/>
  <c r="R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tc={D3D8A804-71ED-482C-9414-ED092F4AD797}</author>
  </authors>
  <commentList>
    <comment ref="A9" authorId="0" shapeId="0" xr:uid="{D3D8A804-71ED-482C-9414-ED092F4AD797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sharedStrings.xml><?xml version="1.0" encoding="utf-8"?>
<sst xmlns="http://schemas.openxmlformats.org/spreadsheetml/2006/main" count="2401" uniqueCount="1063">
  <si>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</si>
  <si>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</si>
  <si>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</si>
  <si>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</si>
  <si>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</si>
  <si>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</si>
  <si>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</si>
  <si>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</si>
  <si>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</si>
  <si>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</si>
  <si>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</si>
  <si>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</si>
  <si>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</si>
  <si>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</si>
  <si>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</si>
  <si>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</si>
  <si>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</si>
  <si>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</si>
  <si>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</si>
  <si>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</si>
  <si>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</si>
  <si>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</si>
  <si>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</si>
  <si>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</si>
  <si>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</si>
  <si>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</si>
  <si>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</si>
  <si>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</si>
  <si>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</si>
  <si>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</si>
  <si>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</si>
  <si>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</si>
  <si>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</si>
  <si>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</si>
  <si>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</si>
  <si>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</si>
  <si>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</si>
  <si>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</si>
  <si>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</si>
  <si>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</si>
  <si>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</si>
  <si>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</si>
  <si>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</si>
  <si>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</si>
  <si>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</si>
  <si>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</si>
  <si>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</si>
  <si>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</si>
  <si>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</si>
  <si>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</si>
  <si>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</si>
  <si>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</si>
  <si>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</si>
  <si>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</si>
  <si>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</si>
  <si>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</si>
  <si>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</si>
  <si>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</si>
  <si>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</si>
  <si>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</si>
  <si>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</si>
  <si>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</si>
  <si>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</si>
  <si>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</si>
  <si>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</si>
  <si>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</si>
  <si>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</si>
  <si>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</si>
  <si>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</si>
  <si>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</si>
  <si>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</si>
  <si>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</si>
  <si>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</si>
  <si>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</si>
  <si>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</si>
  <si>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</si>
  <si>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</si>
  <si>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</si>
  <si>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</si>
  <si>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</si>
  <si>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</si>
  <si>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</si>
  <si>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</si>
  <si>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</si>
  <si>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</si>
  <si>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</si>
  <si>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</si>
  <si>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</si>
  <si>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</si>
  <si>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</si>
  <si>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</si>
  <si>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</si>
  <si>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</si>
  <si>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</si>
  <si>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</si>
  <si>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</si>
  <si>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</si>
  <si>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</si>
  <si>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</si>
  <si>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</si>
  <si>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</si>
  <si>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</si>
  <si>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</si>
  <si>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</si>
  <si>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</si>
  <si>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</si>
  <si>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</si>
  <si>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</si>
  <si>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</si>
  <si>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</si>
  <si>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</si>
  <si>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</si>
  <si>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</si>
  <si>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</si>
  <si>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</si>
  <si>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</si>
  <si>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</si>
  <si>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</si>
  <si>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</si>
  <si>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</si>
  <si>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</si>
  <si>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</si>
  <si>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</si>
  <si>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</si>
  <si>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</si>
  <si>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</si>
  <si>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</si>
  <si>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</si>
  <si>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</si>
  <si>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</si>
  <si>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</si>
  <si>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</si>
  <si>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</si>
  <si>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</si>
  <si>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</si>
  <si>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</si>
  <si>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</si>
  <si>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</si>
  <si>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</si>
  <si>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</si>
  <si>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</si>
  <si>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</si>
  <si>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</si>
  <si>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</si>
  <si>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</si>
  <si>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</si>
  <si>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</si>
  <si>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</si>
  <si>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</si>
  <si>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</si>
  <si>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</si>
  <si>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</si>
  <si>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</si>
  <si>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</si>
  <si>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</si>
  <si>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</si>
  <si>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</si>
  <si>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</si>
  <si>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</si>
  <si>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</si>
  <si>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</si>
  <si>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OHC ENVIRONMENTAL ENGINEERING INC</t>
  </si>
  <si>
    <t>VOLTAIR CONSULTING ENGINEERS INC</t>
  </si>
  <si>
    <t>AFRICAN AMERICAN NON-CERTIFIED</t>
  </si>
  <si>
    <t>FLORIDA SENTINEL BULLETIN</t>
  </si>
  <si>
    <t>AMERICAN WOMAN NON-CERTIFIED</t>
  </si>
  <si>
    <t>ALL ABOUT KIDS LLC</t>
  </si>
  <si>
    <t>B FRANK STUDIO LLC</t>
  </si>
  <si>
    <t>AMERICAN WOMEN CERTIFIED</t>
  </si>
  <si>
    <t>EVERYTHING BUT THE MIME INC</t>
  </si>
  <si>
    <t>INDEPENDENT LIVING INC</t>
  </si>
  <si>
    <t>ASIAN AMERICAN NON-CERTIFIED</t>
  </si>
  <si>
    <t>HISPANIC AMERICAN CERTIFIED</t>
  </si>
  <si>
    <t>ADVANCED CABLE CONNECTION INC</t>
  </si>
  <si>
    <t>HISPANIC AMERICAN NON-CERTIFIED</t>
  </si>
  <si>
    <t>MINORITY BUSINESS (FEDERAL SBA CERTIFIED 8A FIRM)</t>
  </si>
  <si>
    <t>TWD TRADEWINDS INC</t>
  </si>
  <si>
    <t>SMALL BUSINESS (FEDERAL NON-8A FIRM)</t>
  </si>
  <si>
    <t>BUCKEYE INTERNATIONAL INC</t>
  </si>
  <si>
    <t>VETERAN OWNED</t>
  </si>
  <si>
    <t>Grand Total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</si>
  <si>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</si>
  <si>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</si>
  <si>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</si>
  <si>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</si>
  <si>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</si>
  <si>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</si>
  <si>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</si>
  <si>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</si>
  <si>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</si>
  <si>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</si>
  <si>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</si>
  <si>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</si>
  <si>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</si>
  <si>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</si>
  <si>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</si>
  <si>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</si>
  <si>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</si>
  <si>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</si>
  <si>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</si>
  <si>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</si>
  <si>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</si>
  <si>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</si>
  <si>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</si>
  <si>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</si>
  <si>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</si>
  <si>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</si>
  <si>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</si>
  <si>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</si>
  <si>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</si>
  <si>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</si>
  <si>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</si>
  <si>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</si>
  <si>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</si>
  <si>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</si>
  <si>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</si>
  <si>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</si>
  <si>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</si>
  <si>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</si>
  <si>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</si>
  <si>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</si>
  <si>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</si>
  <si>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</si>
  <si>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</si>
  <si>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</si>
  <si>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</si>
  <si>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</si>
  <si>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</si>
  <si>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</si>
  <si>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</si>
  <si>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</si>
  <si>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</si>
  <si>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</si>
  <si>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</si>
  <si>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</si>
  <si>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</si>
  <si>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</si>
  <si>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</si>
  <si>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</si>
  <si>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</si>
  <si>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</si>
  <si>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</si>
  <si>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</si>
  <si>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</si>
  <si>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</si>
  <si>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</si>
  <si>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</si>
  <si>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</si>
  <si>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</si>
  <si>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</si>
  <si>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</si>
  <si>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</si>
  <si>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</si>
  <si>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</si>
  <si>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</si>
  <si>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</si>
  <si>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</si>
  <si>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</si>
  <si>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</si>
  <si>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</si>
  <si>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</si>
  <si>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</si>
  <si>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</si>
  <si>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</si>
  <si>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</si>
  <si>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</si>
  <si>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</si>
  <si>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</si>
  <si>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</si>
  <si>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</si>
  <si>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</si>
  <si>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</si>
  <si>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</si>
  <si>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</si>
  <si>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</si>
  <si>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</si>
  <si>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</si>
  <si>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</si>
  <si>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</si>
  <si>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</si>
  <si>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</si>
  <si>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</si>
  <si>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</si>
  <si>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</si>
  <si>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</si>
  <si>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</si>
  <si>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</si>
  <si>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</si>
  <si>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</si>
  <si>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</si>
  <si>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</si>
  <si>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</si>
  <si>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</si>
  <si>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</si>
  <si>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</si>
  <si>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</si>
  <si>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</si>
  <si>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</si>
  <si>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</si>
  <si>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</si>
  <si>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</si>
  <si>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</si>
  <si>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</si>
  <si>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</si>
  <si>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</si>
  <si>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</si>
  <si>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</si>
  <si>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</si>
  <si>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</si>
  <si>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</si>
  <si>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</si>
  <si>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</si>
  <si>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</si>
  <si>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</si>
  <si>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</si>
  <si>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</si>
  <si>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</si>
  <si>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</si>
  <si>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</si>
  <si>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</si>
  <si>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</si>
  <si>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</si>
  <si>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</si>
  <si>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</si>
  <si>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</si>
  <si>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</si>
  <si>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</si>
  <si>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</si>
  <si>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</si>
  <si>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</si>
  <si>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</si>
  <si>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</si>
  <si>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</si>
  <si>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</si>
  <si>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</si>
  <si>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</si>
  <si>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</si>
  <si>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</si>
  <si>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</si>
  <si>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</si>
  <si>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</si>
  <si>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</si>
  <si>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</si>
  <si>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</si>
  <si>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</si>
  <si>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</si>
  <si>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</si>
  <si>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</si>
  <si>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</si>
  <si>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</si>
  <si>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</si>
  <si>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</si>
  <si>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SWANK MOTION PICTURES INC</t>
  </si>
  <si>
    <t>C2 INC</t>
  </si>
  <si>
    <t>AIR LIQUIDE</t>
  </si>
  <si>
    <t>ROBERT HALF INTERNATIONAL INC</t>
  </si>
  <si>
    <t>WILLIAM THOMAS DUGARD JR</t>
  </si>
  <si>
    <t>LAW OFFICES OF ROBERT A SCHUERGER CO LPA</t>
  </si>
  <si>
    <t>HEATHER FITZPATRICK LLC</t>
  </si>
  <si>
    <t>GSA SECURITY INC</t>
  </si>
  <si>
    <t>GENESEE SCIENTIFIC CORP</t>
  </si>
  <si>
    <t>ENGINEERING MATRIX INC</t>
  </si>
  <si>
    <t>ASHBERRY ACQUISITION CO</t>
  </si>
  <si>
    <t>ARCHITECTURAL MILLWORK &amp; REMODELING LL</t>
  </si>
  <si>
    <t>ALKALI SCIENTIFIC LLC</t>
  </si>
  <si>
    <t>ADVANCED ENVIRONMENTAL LABS INC</t>
  </si>
  <si>
    <t>MARRIOTT INTERNATIONAL INC</t>
  </si>
  <si>
    <t>NATIVE AMERICAN NON-CERTIFIED</t>
  </si>
  <si>
    <t>TROPICAL NATURE INC</t>
  </si>
  <si>
    <t>THOMAS SCIENTIFIC INC</t>
  </si>
  <si>
    <t>PAPA JOHNS PIZZA</t>
  </si>
  <si>
    <t>MCMULLEN OIL CO INC</t>
  </si>
  <si>
    <t>INTERCONTINENTAL HOTELS GROUP</t>
  </si>
  <si>
    <t>HILTON WORLDWIDE</t>
  </si>
  <si>
    <t>GULFSHORE SPORT STORE IN</t>
  </si>
  <si>
    <t>GODADDY INC</t>
  </si>
  <si>
    <t>CERTIPHI SCREENING INC</t>
  </si>
  <si>
    <t>CAYMAN CHEMICAL</t>
  </si>
  <si>
    <t>BROOKES PUBLISHING</t>
  </si>
  <si>
    <t>BIO-SERV</t>
  </si>
  <si>
    <t>BIOLEGEND INC</t>
  </si>
  <si>
    <t>MM MARKING &amp; ID PRODUCTS</t>
  </si>
  <si>
    <t>APEX OFFICE PRODUCTS INC</t>
  </si>
  <si>
    <t>KYRA SOLUTIONS INC</t>
  </si>
  <si>
    <t>WORKSCAPES</t>
  </si>
  <si>
    <t>WILSON MANAGEMENT CO</t>
  </si>
  <si>
    <t>UNLIMITED PEDIATRIC THERAPY</t>
  </si>
  <si>
    <t>THOMAS &amp; LOCICERO PL</t>
  </si>
  <si>
    <t>STOELTING CO</t>
  </si>
  <si>
    <t>SMILEY S AUDIO VISUAL INC</t>
  </si>
  <si>
    <t>SHRED QUICK INC</t>
  </si>
  <si>
    <t>REBEKAH J MOONEY</t>
  </si>
  <si>
    <t>OAKTREE PRODUCTS INC</t>
  </si>
  <si>
    <t>ELECTRON MICROSCOPY SCIENCES</t>
  </si>
  <si>
    <t>CHILDREN S DEVELOPMENT FIRST CORP</t>
  </si>
  <si>
    <t>CAROLINA BIOLOGICAL SUPPLY CO</t>
  </si>
  <si>
    <t>A CHANGE IN LATITUDE CONSULTING LLC</t>
  </si>
  <si>
    <t>WORLD WIDE TECHNOLOGIES INC</t>
  </si>
  <si>
    <t>AMERICA S MOST RELIABLE MOVERS INC</t>
  </si>
  <si>
    <t>Envision CS Inc</t>
  </si>
  <si>
    <t>Cox Fire Protection</t>
  </si>
  <si>
    <t>Aerial Innovations</t>
  </si>
  <si>
    <t>New Age Reprographics</t>
  </si>
  <si>
    <t>Wellness Ctr</t>
  </si>
  <si>
    <t>SiteCrafters of Florida</t>
  </si>
  <si>
    <t>Modular Building Systems</t>
  </si>
  <si>
    <t>USF Honors College</t>
  </si>
  <si>
    <t>FIRE SAFETY</t>
  </si>
  <si>
    <t>STP IT TECH FEE</t>
  </si>
  <si>
    <t>USF WORLD</t>
  </si>
  <si>
    <t>J NEWTON ENTERPRISES INC</t>
  </si>
  <si>
    <t>CONTRACT FURNITURE INC</t>
  </si>
  <si>
    <t>COX FIRE PROTECTION INC</t>
  </si>
  <si>
    <t>KEMTECH AMERICA INC</t>
  </si>
  <si>
    <t>CELLTREAT SCIENTIFIC PRODUCTS LLC</t>
  </si>
  <si>
    <t>MAYER ELECTRIC SUPPLY INC</t>
  </si>
  <si>
    <t>TRACE KINGHAM INC</t>
  </si>
  <si>
    <t>CORPORATE INTERIORS INC</t>
  </si>
  <si>
    <t>CROWN BATH HOLDINGS LLC</t>
  </si>
  <si>
    <t>REPORTING QUARTER:</t>
  </si>
  <si>
    <t xml:space="preserve"> </t>
  </si>
  <si>
    <t>CHEVRON CORPORATION</t>
  </si>
  <si>
    <t>LETTS GO DIVING LLC</t>
  </si>
  <si>
    <t>SUPERIOR SPEECH THERAPY SERVICES LLC</t>
  </si>
  <si>
    <t>GUY BROWN LLC</t>
  </si>
  <si>
    <t>HENRIQUEZ ELECTRIC CORP</t>
  </si>
  <si>
    <t>BETHYL LABS INC</t>
  </si>
  <si>
    <t>CAMPBELL SCIENTIFIC</t>
  </si>
  <si>
    <t>GRAYSTONE GROUP ADVERTISING</t>
  </si>
  <si>
    <t>LC SCIENCES LLC</t>
  </si>
  <si>
    <t>OXYGEN RESCUE CARE CENTERS OF AMERICA</t>
  </si>
  <si>
    <t>STP CAMPUS COMPUTING</t>
  </si>
  <si>
    <t>STP STUDENT DISABILITY SERVCES</t>
  </si>
  <si>
    <t>USF Football Center</t>
  </si>
  <si>
    <t>CWJ Universal</t>
  </si>
  <si>
    <t>Horus Construction Services, Inc.</t>
  </si>
  <si>
    <t>Liberty Concrete</t>
  </si>
  <si>
    <t>Aerial innovations</t>
  </si>
  <si>
    <t>Loyal Waterproofing</t>
  </si>
  <si>
    <t>Albritton Solutions LLC dba Sir Speedy</t>
  </si>
  <si>
    <t>Jason's Hauling (under Alto Construction)</t>
  </si>
  <si>
    <t>L. S. Curb Service, Inc. (under Alto Construction)</t>
  </si>
  <si>
    <t>Mayer Elecric (under APG)</t>
  </si>
  <si>
    <t>Bay Coffee &amp; Tea (under Aramark)</t>
  </si>
  <si>
    <t>Ceco Concrete</t>
  </si>
  <si>
    <t>Hile's Curtain Specialties</t>
  </si>
  <si>
    <t>J&amp;J Dynamic Cleaners</t>
  </si>
  <si>
    <t>Level Line Interiors, Inc.</t>
  </si>
  <si>
    <t>ABTECH Engineering (under Morrow Steel)</t>
  </si>
  <si>
    <t>Optional Solutions</t>
  </si>
  <si>
    <t>Ram Tool &amp; Supply Co.</t>
  </si>
  <si>
    <t>DuCon Plumbing (under Randall Construction)</t>
  </si>
  <si>
    <t>RW Harris</t>
  </si>
  <si>
    <t>CAREER CENTER</t>
  </si>
  <si>
    <t>CAS ADVISOR</t>
  </si>
  <si>
    <t>COLLEGE OF ENGINEERING</t>
  </si>
  <si>
    <t>COLLEGE OF MED CLINIC AFFAIRS</t>
  </si>
  <si>
    <t>DEPT OF NEUROSURGERY</t>
  </si>
  <si>
    <t>SAILING</t>
  </si>
  <si>
    <t>WOMEN'S LACROSSE</t>
  </si>
  <si>
    <t>1000BULBS.COM</t>
  </si>
  <si>
    <t>ACCREDITED LOCK SUPPLY</t>
  </si>
  <si>
    <t>CABLESANDKITS</t>
  </si>
  <si>
    <t>CAMBRIDGE COMPUTER SERVICES INC</t>
  </si>
  <si>
    <t>CROWN AWARDS INC</t>
  </si>
  <si>
    <t>JN BAKER CONSULTING LLC</t>
  </si>
  <si>
    <t>MUTHEN &amp; MUTHEN</t>
  </si>
  <si>
    <t>ROYAL EDGER &amp; MOWER CO I</t>
  </si>
  <si>
    <t>SEACOAST UNIFORMS</t>
  </si>
  <si>
    <t>THOMAS WATER PURIFICATION LLC</t>
  </si>
  <si>
    <t>TRIANGLE POOL SERVICE</t>
  </si>
  <si>
    <t>A D MORGAN CORP</t>
  </si>
  <si>
    <t>ADVANCE REPRODUCTIONS CO</t>
  </si>
  <si>
    <t>ASHBERRY WATER CONDITIONING</t>
  </si>
  <si>
    <t>AVANTI POLAR LIPIDS INC</t>
  </si>
  <si>
    <t>BIORECLAMATION IVT</t>
  </si>
  <si>
    <t>BPMSUPREME.COM</t>
  </si>
  <si>
    <t>CLIF BAR &amp; CO</t>
  </si>
  <si>
    <t>COASTAL SERVICE &amp; SUPPLY INC</t>
  </si>
  <si>
    <t>ERS BIOMEDICAL SERVICE</t>
  </si>
  <si>
    <t>FLEET PRODUCTS INC</t>
  </si>
  <si>
    <t>FLORIDA TRANSPORTATION SYSTEMS INC</t>
  </si>
  <si>
    <t>GENETEX INC</t>
  </si>
  <si>
    <t>GILSON INC</t>
  </si>
  <si>
    <t>HEMOSTAT LABRATORIES INC</t>
  </si>
  <si>
    <t>KALOS INC</t>
  </si>
  <si>
    <t>LIBERATED SYNDICATION</t>
  </si>
  <si>
    <t>MARCIVE INC</t>
  </si>
  <si>
    <t>MOUNTAIN STATE SOFTWARE SOLUTIONS LLC</t>
  </si>
  <si>
    <t>NATIONAL TRAFFIC SIGNS INC</t>
  </si>
  <si>
    <t>PFG VENTURES LP</t>
  </si>
  <si>
    <t>PRINT NW</t>
  </si>
  <si>
    <t>PUBLIC STORAGE</t>
  </si>
  <si>
    <t>REPSS INC</t>
  </si>
  <si>
    <t>REV.COM INC</t>
  </si>
  <si>
    <t>SCIENS BUILDING SOLUTIONS LLC</t>
  </si>
  <si>
    <t>SOUTHERN LABWARE INC</t>
  </si>
  <si>
    <t>SUPPLYHOUSE.COM</t>
  </si>
  <si>
    <t>TAG UP</t>
  </si>
  <si>
    <t>TOLLFREEFORWARDING.COM</t>
  </si>
  <si>
    <t>WYNDHAM WORLDWIDE</t>
  </si>
  <si>
    <t>DUMBARTON SECURITY SERVICES</t>
  </si>
  <si>
    <t>WORLD PRECISION INSTRUMENTS INC</t>
  </si>
  <si>
    <t>Atlantic TNG (under Alto Construction)</t>
  </si>
  <si>
    <t>Architectural Tile &amp; Marble</t>
  </si>
  <si>
    <t>Evolve Mechanical (under BCH Mechanical)</t>
  </si>
  <si>
    <t>Capmen LLC (under BCH Mechanical)</t>
  </si>
  <si>
    <t>INTEX Builders, LLC (under ISEC)</t>
  </si>
  <si>
    <t>HAK Construction LLC (under Merit Prof.)</t>
  </si>
  <si>
    <t>Waterproofing Specialist (under MG McGrath)</t>
  </si>
  <si>
    <t>Sky Limit Equipment LLC (under MG McGrath)</t>
  </si>
  <si>
    <t>M3 Sixty, LLC (under MG McGrath)</t>
  </si>
  <si>
    <t>Southeastern Surface &amp; Equipment</t>
  </si>
  <si>
    <t>Southland Concrete</t>
  </si>
  <si>
    <t xml:space="preserve">Mission Critical Solutions </t>
  </si>
  <si>
    <t>Sitecrafters</t>
  </si>
  <si>
    <t>Matcon</t>
  </si>
  <si>
    <t>Envision Flooring</t>
  </si>
  <si>
    <t>Southeastern Surfaces &amp; Equip</t>
  </si>
  <si>
    <t>13-20%</t>
  </si>
  <si>
    <t>Volt-Air</t>
  </si>
  <si>
    <t>SMD Services</t>
  </si>
  <si>
    <t>CM Committed Amount</t>
  </si>
  <si>
    <t>USF Diversity Goal</t>
  </si>
  <si>
    <t>CM Commited % to Date</t>
  </si>
  <si>
    <t>CM Actual  Spend % to Date</t>
  </si>
  <si>
    <t>Tier 2 Breakout</t>
  </si>
  <si>
    <t xml:space="preserve">% of Overall Tier 2 Spend </t>
  </si>
  <si>
    <t>TOTAL
DIRECT</t>
  </si>
  <si>
    <t>Tier 2</t>
  </si>
  <si>
    <t>All Tiers</t>
  </si>
  <si>
    <t>% of Spend</t>
  </si>
  <si>
    <t>No. *</t>
  </si>
  <si>
    <t>OTHER CATEGORIES</t>
  </si>
  <si>
    <t>AUXILIARY ADMINISTRATION</t>
  </si>
  <si>
    <t>COPH LABORATORY SUPPORT</t>
  </si>
  <si>
    <t>COTA PUBLIC ART</t>
  </si>
  <si>
    <t>COTA SCHOOL OF ARCHITECTURE</t>
  </si>
  <si>
    <t>DEANS OFFICE</t>
  </si>
  <si>
    <t>DIGITAL INNOVATIONS</t>
  </si>
  <si>
    <t>FINANCE</t>
  </si>
  <si>
    <t>FLORIDA CENTER FOR NURSING</t>
  </si>
  <si>
    <t>GRANTS RESEARCH PROPOSALS</t>
  </si>
  <si>
    <t>INNOVATIVE EDUCATION</t>
  </si>
  <si>
    <t>LEADERSHIP &amp; CIVIC ENGAGEMENT</t>
  </si>
  <si>
    <t>OVERSEAS STUDY PROGRAM</t>
  </si>
  <si>
    <t>STP HUMAN RESOURCES</t>
  </si>
  <si>
    <t>STP INFANT FAM MENTAL HLTH CTR</t>
  </si>
  <si>
    <t>CHAMELEON CUSTOM SOLUTIONS</t>
  </si>
  <si>
    <t>CHRYSALIS CONSULTING LLC</t>
  </si>
  <si>
    <t>VISTRA COMMUNICATIONS LLC</t>
  </si>
  <si>
    <t>WESTCOAST BLACK THEATRE TROUPE OF FL INC</t>
  </si>
  <si>
    <t>ESPECIALNEE</t>
  </si>
  <si>
    <t>HAMILTON EDITING &amp; LANGUAGE PUBLISHING</t>
  </si>
  <si>
    <t>IZORA BULLOCK</t>
  </si>
  <si>
    <t>NEXT DAY SIGNS</t>
  </si>
  <si>
    <t>SIGN AGE OF TAMPA BAY INC</t>
  </si>
  <si>
    <t>GULF COAST COMMERCIAL FLOORING</t>
  </si>
  <si>
    <t>TROPEX PLANT SALES LEASING MAINTENANCE</t>
  </si>
  <si>
    <t>ACTIGRAPH LLC</t>
  </si>
  <si>
    <t>CRYSTAL CHEM</t>
  </si>
  <si>
    <t>TRANSFORM HEALTH LLC</t>
  </si>
  <si>
    <t>ELECTRO BATTERY</t>
  </si>
  <si>
    <t>LOUS POLICE DISTRIBUTERS</t>
  </si>
  <si>
    <t>MCS OF TAMPA INC</t>
  </si>
  <si>
    <t>SAMAMED HOME IMPROVEMENTS LLC</t>
  </si>
  <si>
    <t>TARGET CORP</t>
  </si>
  <si>
    <t>ATLANTIC RADIO TELEPHONE INC</t>
  </si>
  <si>
    <t>AUDINA HEARING INSTRUMENT</t>
  </si>
  <si>
    <t>CDA GRAPHIC DESIGN LLC</t>
  </si>
  <si>
    <t>CHICK-FIL-A</t>
  </si>
  <si>
    <t>CHOICE HOTELS INTERNATIONAL</t>
  </si>
  <si>
    <t>CLINICAL SOLUTIONS MEDICAL TRAINING</t>
  </si>
  <si>
    <t>CLUB COLORS BUYER LLC</t>
  </si>
  <si>
    <t>DYETS INC</t>
  </si>
  <si>
    <t>FIVE STAR PIZZA</t>
  </si>
  <si>
    <t>GENOVESE JOBLOVE &amp; BATTISTA P.A.</t>
  </si>
  <si>
    <t>HONEY STINGER</t>
  </si>
  <si>
    <t>INSTITUTE FOR GLOBAL ENVIRONMENTAL STRAT</t>
  </si>
  <si>
    <t>JUGO PROJECTS LLC</t>
  </si>
  <si>
    <t>LAMINATOR.COM</t>
  </si>
  <si>
    <t>PHOTOSHELTER INC</t>
  </si>
  <si>
    <t>PROCARE SOFTWARE</t>
  </si>
  <si>
    <t>TRI-C CLUB SUPPLY INC</t>
  </si>
  <si>
    <t>WATERMARK</t>
  </si>
  <si>
    <t>MERRY X-RAY SOURCE O</t>
  </si>
  <si>
    <t>Master Consulting Engineers</t>
  </si>
  <si>
    <t>Engineering Matrix, Inc.</t>
  </si>
  <si>
    <t>Electrical Solutions Group</t>
  </si>
  <si>
    <t>POD-NC</t>
  </si>
  <si>
    <t>Thomas Sign &amp; Awning</t>
  </si>
  <si>
    <t>Outdoor America Images</t>
  </si>
  <si>
    <t>P. Jackson Eng dba The Jackson-Flayler Co. (under Acousti)</t>
  </si>
  <si>
    <t>Florida Industrial Products (under BCH Mechanical)</t>
  </si>
  <si>
    <t>Patti's Construction Services Inc. (under Key Glass)</t>
  </si>
  <si>
    <t>Discount Steel dba Coremark Metals (under MG McGrath)</t>
  </si>
  <si>
    <t>Arehna Engineering</t>
  </si>
  <si>
    <t>Lyndan, Inc.</t>
  </si>
  <si>
    <t>Trinity Construction Management</t>
  </si>
  <si>
    <t>CASDO FACILITIES</t>
  </si>
  <si>
    <t>COMPUTER SCIENCE ENGINEERING</t>
  </si>
  <si>
    <t>COTA USF ART MUSEUM</t>
  </si>
  <si>
    <t>COUNSELING CENTER</t>
  </si>
  <si>
    <t>ENGINEER FACILITIES &amp; SAFETY</t>
  </si>
  <si>
    <t>GLOBAL NATL SECURITY INSTITUTE</t>
  </si>
  <si>
    <t>HEALTH LIBRARIES</t>
  </si>
  <si>
    <t>HIP AND UNDERGRAD RESEARCH</t>
  </si>
  <si>
    <t>INDUSTRIAL &amp; MGMT SYSTEMS</t>
  </si>
  <si>
    <t>INED OSHER LIFELONG LEARN INST</t>
  </si>
  <si>
    <t>INST FOR SCHOOL COMM PARTNERSH</t>
  </si>
  <si>
    <t>IS STUDENT &amp; SCHOLARSHIP</t>
  </si>
  <si>
    <t>LANG LIT EDD EXCEP ED PE</t>
  </si>
  <si>
    <t>LP SCHOOL OF ACCOUNTANCY</t>
  </si>
  <si>
    <t>MARKETING</t>
  </si>
  <si>
    <t>MEN'S TENNIS</t>
  </si>
  <si>
    <t>OFFICE OF CORP PARTNERSHIPS</t>
  </si>
  <si>
    <t>STP ACADEMIC SUCCESS CENTER</t>
  </si>
  <si>
    <t>STP STUDENT CAREER SERVICES</t>
  </si>
  <si>
    <t>STP VISUAL ARTS/GRAPHIC DESIGN</t>
  </si>
  <si>
    <t>UNDERGRADUATE ADVISING</t>
  </si>
  <si>
    <t>UNIV LIB CTR DIG HERI GEO INFO</t>
  </si>
  <si>
    <t>UNIV LIB RESOURCE SHARING-ACC</t>
  </si>
  <si>
    <t>BEST EMPLOYMENT SOLUTIONS LLC</t>
  </si>
  <si>
    <t>COCA COLA BOTTLING CO</t>
  </si>
  <si>
    <t>D &amp; K CONSULTING</t>
  </si>
  <si>
    <t>NETA SCIENTIFIC INC</t>
  </si>
  <si>
    <t>ACE HARDWARE</t>
  </si>
  <si>
    <t>ARTNET PRO INC</t>
  </si>
  <si>
    <t>BMI SUPPLY</t>
  </si>
  <si>
    <t>CHICKEN SALAD CHICK</t>
  </si>
  <si>
    <t>COLLINS SPORTS MEDICINE</t>
  </si>
  <si>
    <t>CONDON ELISABETH</t>
  </si>
  <si>
    <t>DARK ENTERPRISES INC</t>
  </si>
  <si>
    <t>EDUWHERE-KEIKA VENTURES</t>
  </si>
  <si>
    <t>EZCATERCHRONIC TACOS</t>
  </si>
  <si>
    <t>GENTARGET INC</t>
  </si>
  <si>
    <t>ISOTROPIC NETWORKS INC</t>
  </si>
  <si>
    <t>MEDIARIGHT LLC</t>
  </si>
  <si>
    <t>PALLAS ADVISORS LLC</t>
  </si>
  <si>
    <t>VETAMAC INC</t>
  </si>
  <si>
    <t>HRI CART</t>
  </si>
  <si>
    <t>ABSOLUTE FENCING GEAR</t>
  </si>
  <si>
    <t>AD SURGICAL</t>
  </si>
  <si>
    <t>SAYO-ART LLC</t>
  </si>
  <si>
    <t>SCIENCELL RESEARCH LABS INC</t>
  </si>
  <si>
    <t>BIO-SYNTHESIS INC</t>
  </si>
  <si>
    <t>POD LLC</t>
  </si>
  <si>
    <t>PROMOTIONAL SPECIALTIES OF SOUTH FLORIDA</t>
  </si>
  <si>
    <t>A&amp;J VACUUM SERVICES INC</t>
  </si>
  <si>
    <t>ANGEL KENDRICK</t>
  </si>
  <si>
    <t>BALLENGER MOTORSPORTS</t>
  </si>
  <si>
    <t>BIOTOOL LLC</t>
  </si>
  <si>
    <t>CAMPUSESP</t>
  </si>
  <si>
    <t>CREATIVE BIOMART INC</t>
  </si>
  <si>
    <t>DIRECT DIMENSIONS INC</t>
  </si>
  <si>
    <t>EXECUCOACH360</t>
  </si>
  <si>
    <t>FAST SIGNS</t>
  </si>
  <si>
    <t>FIRE FIGHTER INC</t>
  </si>
  <si>
    <t>FRANCES LUCAS CONSULTING LLC</t>
  </si>
  <si>
    <t>GEEK BEARS LLC</t>
  </si>
  <si>
    <t>HEADHUNTER INC</t>
  </si>
  <si>
    <t>HYDRA-STOP HOLDINGS LLC</t>
  </si>
  <si>
    <t>IDEN TRUST SERVICES INC</t>
  </si>
  <si>
    <t>JERSEY MIKES SUBS</t>
  </si>
  <si>
    <t>M3 GROUP INC</t>
  </si>
  <si>
    <t>NETS OF AMERICA</t>
  </si>
  <si>
    <t>PF CHANGS</t>
  </si>
  <si>
    <t>PHOENIX LIDAR SYSTEMS LLC</t>
  </si>
  <si>
    <t>PIONEER ATHLETICS</t>
  </si>
  <si>
    <t>PIZZACAKE INDUSTRIES LLC</t>
  </si>
  <si>
    <t>RADIANT WINDOWS INC</t>
  </si>
  <si>
    <t>ROME INSULATION INC</t>
  </si>
  <si>
    <t>SPEEDWAY</t>
  </si>
  <si>
    <t>SUL &amp; ASSOCIATES INTERNATIONAL</t>
  </si>
  <si>
    <t>SUNOCO INC</t>
  </si>
  <si>
    <t>SUPPORTING BRIGHT STARS LLC</t>
  </si>
  <si>
    <t>TWS ADVERTISING INC</t>
  </si>
  <si>
    <t>WINGSTOP RESTAURANTS INC</t>
  </si>
  <si>
    <t>GENERAL OCEANICS INC</t>
  </si>
  <si>
    <t>GYNEX CORP</t>
  </si>
  <si>
    <t>THOMAS A. CAMERA</t>
  </si>
  <si>
    <t>Forristall</t>
  </si>
  <si>
    <t xml:space="preserve">Trio Painting </t>
  </si>
  <si>
    <t>OHC Environmental Engineering</t>
  </si>
  <si>
    <t>Voltair</t>
  </si>
  <si>
    <t>Terrie's Company</t>
  </si>
  <si>
    <t>J Newton</t>
  </si>
  <si>
    <t>Above The Sill</t>
  </si>
  <si>
    <t>Pine Lake Nursery</t>
  </si>
  <si>
    <t>SOL DAVIS PRINTING INC</t>
  </si>
  <si>
    <t>EZCATERPEI WEI ASIAN</t>
  </si>
  <si>
    <t>GILMAN GEAR</t>
  </si>
  <si>
    <t>KENYON &amp; PARTNERS INC</t>
  </si>
  <si>
    <t>MONOPRICE INC</t>
  </si>
  <si>
    <t>NEOBITS INC</t>
  </si>
  <si>
    <t>AMERICAN AD SPECIALTIES INC</t>
  </si>
  <si>
    <t>CATERING BY THE FAMILY</t>
  </si>
  <si>
    <t>EASYKEYS.COM</t>
  </si>
  <si>
    <t>FLORIDA NURSE PRACTITIONER NETWORK</t>
  </si>
  <si>
    <t>NATIONAL BAND &amp; TAG COM</t>
  </si>
  <si>
    <t>QUALITY LOGO PRODUCTS INC</t>
  </si>
  <si>
    <t>SERVICE CASTER CORPORATION</t>
  </si>
  <si>
    <t>SPI SUPPLIES</t>
  </si>
  <si>
    <t>AD Morgan Corp</t>
  </si>
  <si>
    <t>AMAZON</t>
  </si>
  <si>
    <t>American Veteran Painting LLC</t>
  </si>
  <si>
    <t>Arehna</t>
  </si>
  <si>
    <t>B Frank Studio, LCC</t>
  </si>
  <si>
    <t>Barnes, Ferland and Assoc</t>
  </si>
  <si>
    <t>Cirsco</t>
  </si>
  <si>
    <t>Cox Fire Protextion, Inc.</t>
  </si>
  <si>
    <t>Encore Productions</t>
  </si>
  <si>
    <t>Erwin Electric, Inc.</t>
  </si>
  <si>
    <t>FASTENAL</t>
  </si>
  <si>
    <t>Florida Industrial Products</t>
  </si>
  <si>
    <t>Geoview (owned by Ambient)</t>
  </si>
  <si>
    <t>Global Mechancial USA</t>
  </si>
  <si>
    <t>GRAINGER</t>
  </si>
  <si>
    <t xml:space="preserve">Hahn Engineering, Inc. </t>
  </si>
  <si>
    <t>Mclain Plumbing &amp; Mechanical</t>
  </si>
  <si>
    <t>MILENA</t>
  </si>
  <si>
    <t>MM Marketing &amp; IDIY</t>
  </si>
  <si>
    <t>Peninsular Mechanical</t>
  </si>
  <si>
    <t>Prodigy</t>
  </si>
  <si>
    <t>Protective Coating Assoc</t>
  </si>
  <si>
    <t>Service Contracting Solutions</t>
  </si>
  <si>
    <t>Suncoast Land Survey</t>
  </si>
  <si>
    <t>Tierra, Inc.</t>
  </si>
  <si>
    <t>Through Q3 FY 22-23</t>
  </si>
  <si>
    <t>Jan</t>
  </si>
  <si>
    <t>Feb</t>
  </si>
  <si>
    <t>Mar</t>
  </si>
  <si>
    <t>ACADEMIC ADVISING - UGS</t>
  </si>
  <si>
    <t>ADVANCED VISUALIZATION CENTER</t>
  </si>
  <si>
    <t>BUSINESS AFFAIRS &amp; TECHNOLOGY</t>
  </si>
  <si>
    <t>CAS INSTITUTES AND CENTERS</t>
  </si>
  <si>
    <t>CAS OFFICE COMM AND MARKETING</t>
  </si>
  <si>
    <t>CENTER FOR ENTREPRENEURSHIP</t>
  </si>
  <si>
    <t>CLINICAL RESEARCH</t>
  </si>
  <si>
    <t>COALITION FOR SCIENCE LITERACY</t>
  </si>
  <si>
    <t>CONTRACT MANAGEMENT</t>
  </si>
  <si>
    <t>COPH EDUCATIONAL TECHNOLOGY</t>
  </si>
  <si>
    <t>CRNA</t>
  </si>
  <si>
    <t>DEPT OF OTOLARYNGOLOGY</t>
  </si>
  <si>
    <t>DESIGN AND CONSTRUCTION</t>
  </si>
  <si>
    <t>DEVELOPMENT OFFICE</t>
  </si>
  <si>
    <t>HSC PUBLIC AFFAIRS</t>
  </si>
  <si>
    <t>ID CARD</t>
  </si>
  <si>
    <t>IT - INFORMATION SECURITY</t>
  </si>
  <si>
    <t>MED SELECT PROGRAM</t>
  </si>
  <si>
    <t>MOLECULAR BIOSCIENCES</t>
  </si>
  <si>
    <t>MOVES</t>
  </si>
  <si>
    <t>OFFICE OF COMPLIANCE-ETHICS</t>
  </si>
  <si>
    <t>PEOPLE DEVELOPMENT INSTITUTE</t>
  </si>
  <si>
    <t>PUBLIC SAFETY</t>
  </si>
  <si>
    <t>RESEARCH FOUNDATION</t>
  </si>
  <si>
    <t>SAR MAINTENANCE</t>
  </si>
  <si>
    <t>SECURITY ADMINISTRATION</t>
  </si>
  <si>
    <t>STP ACADEMIC ADVISING</t>
  </si>
  <si>
    <t>STP DEVELOPMENT</t>
  </si>
  <si>
    <t>STP INFO SYSTEMS &amp; DECISION SC</t>
  </si>
  <si>
    <t>STP INNOVATIVE EDUCATION</t>
  </si>
  <si>
    <t>STP REGISTRAR</t>
  </si>
  <si>
    <t>STP SCH INTDISC GLOBAL STUDIES</t>
  </si>
  <si>
    <t>UGS - ACADEMIC ADVOCACY</t>
  </si>
  <si>
    <t>UGS - TRANSFER STUDENT SUCCESS</t>
  </si>
  <si>
    <t>UGS STUDENT INSTRUCTION</t>
  </si>
  <si>
    <t>UNDERGRADUATE EDUCATION</t>
  </si>
  <si>
    <t>UNIV LIB ADMINISTRATIVE SVCS</t>
  </si>
  <si>
    <t>UNIV LIB COLLECTION AND DISCOV</t>
  </si>
  <si>
    <t>USF SYSTEM OFFICE</t>
  </si>
  <si>
    <t>WEB OPERATIONS</t>
  </si>
  <si>
    <t>WSMR-FM</t>
  </si>
  <si>
    <t>Q3 Spend</t>
  </si>
  <si>
    <t>36T CLEANING SERVICES LLC</t>
  </si>
  <si>
    <t>AAA RESTORATION &amp; BUILDERS LLC</t>
  </si>
  <si>
    <t>KERRICK WILLIAMS PHOTOGRAPHY LLC</t>
  </si>
  <si>
    <t>LAWSON PATRICK</t>
  </si>
  <si>
    <t>MILENA INTERNATIONAL INC</t>
  </si>
  <si>
    <t>SAXON GILMORE &amp; CARRAWAY P.A.</t>
  </si>
  <si>
    <t>UNITED LABS INC</t>
  </si>
  <si>
    <t>7-ELEVEN</t>
  </si>
  <si>
    <t>ANNE SCHROEDER</t>
  </si>
  <si>
    <t>AWNCLEAN USA INC</t>
  </si>
  <si>
    <t>BAC DIGITAL SOLUTIONS</t>
  </si>
  <si>
    <t>CANITIZE USA LLC</t>
  </si>
  <si>
    <t>CIC</t>
  </si>
  <si>
    <t>CLIENT RESOURCES INC</t>
  </si>
  <si>
    <t>COLUMBIA EQUIPMENT INC</t>
  </si>
  <si>
    <t>DISCOUNTSCH 8006272829</t>
  </si>
  <si>
    <t>DIVERSIFIED BUSINESS MACHINES</t>
  </si>
  <si>
    <t>EASTERN METAL SUPPLY INC</t>
  </si>
  <si>
    <t>EDVOTEK</t>
  </si>
  <si>
    <t>ETAHAND2MIND</t>
  </si>
  <si>
    <t>EZCATERZAXBYS</t>
  </si>
  <si>
    <t>FEDERAL EASTERN INTERNATIONAL INC</t>
  </si>
  <si>
    <t>FLYNN TECHNICAL SOLUTIONS</t>
  </si>
  <si>
    <t>FORTELIT INC</t>
  </si>
  <si>
    <t>GOLDEN OPENINGS</t>
  </si>
  <si>
    <t>HSA ENTERPRISES INC</t>
  </si>
  <si>
    <t>HWH ELECTRONICS CORP</t>
  </si>
  <si>
    <t>IMAGINEMARK LLC</t>
  </si>
  <si>
    <t>IN EXTRAVAGANZA PRODUCTI</t>
  </si>
  <si>
    <t>IN POOCHON SCIENTIFIC LL</t>
  </si>
  <si>
    <t>INNOVEX BIOSCIENCES INC</t>
  </si>
  <si>
    <t>JENNIFER SANDOVAL</t>
  </si>
  <si>
    <t>JET REPORTING INC</t>
  </si>
  <si>
    <t>KEEP ST. PETE LIT INC</t>
  </si>
  <si>
    <t>LEE ANN KELLEY MD PC</t>
  </si>
  <si>
    <t>LEGACY SPORT &amp; FITNESS LLC</t>
  </si>
  <si>
    <t>LUPITA D. MONTOYA</t>
  </si>
  <si>
    <t>MARGARET J STOOKEY</t>
  </si>
  <si>
    <t>MATRIX EDITIONS</t>
  </si>
  <si>
    <t>MCLAIN &amp; MCLAIN ENTERPRISES INC</t>
  </si>
  <si>
    <t>NANCY GERTH</t>
  </si>
  <si>
    <t>NECI</t>
  </si>
  <si>
    <t>NEW VISIONS OF THE WELL INC</t>
  </si>
  <si>
    <t>NOVA ELECTRONIC MATERIALS</t>
  </si>
  <si>
    <t>P.JACKSON ENTERPRISES INC</t>
  </si>
  <si>
    <t>POINT VIEW DISPLAYS LLC</t>
  </si>
  <si>
    <t>RAM PRODUCTS INC</t>
  </si>
  <si>
    <t>RBD INSTRUMENTS</t>
  </si>
  <si>
    <t>RESEARCH PRESS CO</t>
  </si>
  <si>
    <t>RUNYEN BLINDS INC</t>
  </si>
  <si>
    <t>SAGE PUBLICATIONS INC</t>
  </si>
  <si>
    <t>SAPPHIRE AUDIO VISUAL EXPERTS INC</t>
  </si>
  <si>
    <t>SCHOOL HEALTH CORP</t>
  </si>
  <si>
    <t>SCOLLON PRODUCTIONS INC</t>
  </si>
  <si>
    <t>SEA TOW SERVICES INTERNATIONAL INC</t>
  </si>
  <si>
    <t>SKYLINE SUNCOAST GRAPH</t>
  </si>
  <si>
    <t>STEP BY STEP EXPRESSIONS INC</t>
  </si>
  <si>
    <t>TACGEN INC</t>
  </si>
  <si>
    <t>THE CAR PARK</t>
  </si>
  <si>
    <t>THE SMART SPOT INC</t>
  </si>
  <si>
    <t>TRANSPERFECT</t>
  </si>
  <si>
    <t>VENTANA SYSTEMS INC</t>
  </si>
  <si>
    <t>WENSTROM COMMUNICATIONS INC</t>
  </si>
  <si>
    <t>WHENTOWORK INC</t>
  </si>
  <si>
    <t>WHITEBOARDS ETC</t>
  </si>
  <si>
    <t>ENCORE BROADCAST EQUIPMENT SALES INC</t>
  </si>
  <si>
    <t>ANYPROMO INC</t>
  </si>
  <si>
    <t>BIOPIONEER INC</t>
  </si>
  <si>
    <t>HOTEL DENVER TECH CENTER</t>
  </si>
  <si>
    <t>LKT LABS</t>
  </si>
  <si>
    <t>OMEGA BIO TEK</t>
  </si>
  <si>
    <t>PACIFIC NORTHWEST PUBLISHING CO IN</t>
  </si>
  <si>
    <t>PM GLOVES INC</t>
  </si>
  <si>
    <t>SGM ENGINEERING INC</t>
  </si>
  <si>
    <t>SHI INTERNATIONAL CORP</t>
  </si>
  <si>
    <t>SIGNOSIS INC</t>
  </si>
  <si>
    <t>UF DOCE TREEO</t>
  </si>
  <si>
    <t>QUALITY BUILDING CONTROLS INC</t>
  </si>
  <si>
    <t>FORESIGHT CONSTRUCTION GROUP INC</t>
  </si>
  <si>
    <t>GC MICRO CORP</t>
  </si>
  <si>
    <t>GDA ENVIRONMENTAL INC</t>
  </si>
  <si>
    <t>GUY BROWN MANAGEMENT LLC</t>
  </si>
  <si>
    <t>LETO SANITARY SERVICE</t>
  </si>
  <si>
    <t>MARKMASTER INC</t>
  </si>
  <si>
    <t>POWER SYSTEMS INC</t>
  </si>
  <si>
    <t>PROEDUCATION SOLUTIONS LLC</t>
  </si>
  <si>
    <t>PROMOTIONAL DESIGN CONCE</t>
  </si>
  <si>
    <t>SAL S INFLATABLE SERV</t>
  </si>
  <si>
    <t>SAT INDUSTRIAL SUPPLIES &amp; SOLUTIONS LLC</t>
  </si>
  <si>
    <t>SOLO PRINTING INC</t>
  </si>
  <si>
    <t>SYMPLICITY CORP</t>
  </si>
  <si>
    <t>TECHNI-LUX</t>
  </si>
  <si>
    <t>WERFEN USA LLC</t>
  </si>
  <si>
    <t>AMERICAN RADIOLABELED CHEMICALS INC</t>
  </si>
  <si>
    <t>GMR TRANSCRIPTION SERVICES INC</t>
  </si>
  <si>
    <t>2AXEND LLC</t>
  </si>
  <si>
    <t>A PLUS MARINE SUPPLY INC</t>
  </si>
  <si>
    <t>A2Z RECOGNITION PRODUCTS</t>
  </si>
  <si>
    <t>AA CPR &amp; FIRST AID INC</t>
  </si>
  <si>
    <t>AED SUPERSTORE</t>
  </si>
  <si>
    <t>AIR ANALYTICS LLC</t>
  </si>
  <si>
    <t>AIRFLOTEK INC</t>
  </si>
  <si>
    <t>AKOYA BIOSCIENCES INC</t>
  </si>
  <si>
    <t>ALL STAR FLAGS INC</t>
  </si>
  <si>
    <t>ALL STATES MEDICAL EQUIPMENT DISTRIBUTIO</t>
  </si>
  <si>
    <t>ALLHEART</t>
  </si>
  <si>
    <t>AMERICAN INSTITUTE OF PHYSICS INC</t>
  </si>
  <si>
    <t>AMI GRAPHICS LLC</t>
  </si>
  <si>
    <t>ANTONIO L. ROBINSON</t>
  </si>
  <si>
    <t>APPLIED SCIENCES CONSULTING INC</t>
  </si>
  <si>
    <t>AQUAVEO LLC</t>
  </si>
  <si>
    <t>ARCHITECTURAL ARTS MILLWORK LLC</t>
  </si>
  <si>
    <t>ARMSTRONG MEDICAL</t>
  </si>
  <si>
    <t>ASTROLABE DIAGNOSTICS INC</t>
  </si>
  <si>
    <t>B K INSTALLATIONS</t>
  </si>
  <si>
    <t>B&amp;H POLICE SUPPLY</t>
  </si>
  <si>
    <t>BAY SHIP &amp; YACHT CO</t>
  </si>
  <si>
    <t>BELOWFREEZE SCIENTIFIC LLC</t>
  </si>
  <si>
    <t>BIOWAVE CORP</t>
  </si>
  <si>
    <t>BIRCHMORE GROUP INC</t>
  </si>
  <si>
    <t>BITLY.COM</t>
  </si>
  <si>
    <t>BOATZINCS COM INC</t>
  </si>
  <si>
    <t>BULLDOG BIO</t>
  </si>
  <si>
    <t>BULLOCK VALERIE</t>
  </si>
  <si>
    <t>CAMBRIDGE EDUCATIONAL SERVICES</t>
  </si>
  <si>
    <t>CASWELL INC</t>
  </si>
  <si>
    <t>CELLSCRIPT LLC</t>
  </si>
  <si>
    <t>CLAFLIN SERVICE CO</t>
  </si>
  <si>
    <t>CLEAN WATER SYSTEMS &amp; STO</t>
  </si>
  <si>
    <t>COGNELLA INC</t>
  </si>
  <si>
    <t>COLUMBIA CASCADE CO</t>
  </si>
  <si>
    <t>CONOCOPHILLIPS</t>
  </si>
  <si>
    <t>CORPORATE CASUALS - 2</t>
  </si>
  <si>
    <t>DRIVETECH INC</t>
  </si>
  <si>
    <t>DUNNS RIVER ISLANDS CAFE</t>
  </si>
  <si>
    <t>EB FRLA SUNCOAST CHAP</t>
  </si>
  <si>
    <t>ELEARNING PRODUCTIONS CORP</t>
  </si>
  <si>
    <t>ELECTRONIC CINEMA SERVICE</t>
  </si>
  <si>
    <t>EPLASTICS</t>
  </si>
  <si>
    <t>EPOCH LIFE SCIENCE INC</t>
  </si>
  <si>
    <t>ERC WIPING PRODUCTS</t>
  </si>
  <si>
    <t>EZREGISTER</t>
  </si>
  <si>
    <t>FREDS DOLLAR STORE</t>
  </si>
  <si>
    <t>FUZZYS TACO SHOP - SARASO</t>
  </si>
  <si>
    <t>GELEST INC</t>
  </si>
  <si>
    <t>GEOTECH</t>
  </si>
  <si>
    <t>GOKEYLESS</t>
  </si>
  <si>
    <t>GOPHER SPORT</t>
  </si>
  <si>
    <t>GRAVIC INC</t>
  </si>
  <si>
    <t>GRIFFITHS METAL PRODUCTS INC</t>
  </si>
  <si>
    <t>GUARDIAN CYBER LLC</t>
  </si>
  <si>
    <t>HAMMOCK BEACH RESORT</t>
  </si>
  <si>
    <t>HANDY MART</t>
  </si>
  <si>
    <t>HILL MANUFACTURING</t>
  </si>
  <si>
    <t>HOLLINGER METAL EDGE INC</t>
  </si>
  <si>
    <t>HOWARD G ADAMS</t>
  </si>
  <si>
    <t>IHC HEALTH SERVICES INC</t>
  </si>
  <si>
    <t>ILLINOIS TOOL WORKS</t>
  </si>
  <si>
    <t>IMAGE FURNITURE SERVICES INC</t>
  </si>
  <si>
    <t>INFORMTN AGE PUBLISHING</t>
  </si>
  <si>
    <t>INJECTIONAID INC</t>
  </si>
  <si>
    <t>INSIDE HIGHER ED INC</t>
  </si>
  <si>
    <t>INSTRUMART</t>
  </si>
  <si>
    <t>INTERBAY COATINGS INC</t>
  </si>
  <si>
    <t>ISLIDE</t>
  </si>
  <si>
    <t>J.M. MORALES &amp; ASSOCIATES CORP</t>
  </si>
  <si>
    <t>JAHNEL GROUP INC</t>
  </si>
  <si>
    <t>JAMES ROBERT WHITE</t>
  </si>
  <si>
    <t>JAZZYS BBQ</t>
  </si>
  <si>
    <t>KAMIS</t>
  </si>
  <si>
    <t>KEISER CORP</t>
  </si>
  <si>
    <t>KORNEY BOARD INC</t>
  </si>
  <si>
    <t>KPI ENGINEERING INC</t>
  </si>
  <si>
    <t>KWIK STOP</t>
  </si>
  <si>
    <t>LAMPIRE BIOLOGICAL LABS INC</t>
  </si>
  <si>
    <t>LEXICON GRANTS LLC</t>
  </si>
  <si>
    <t>LION TECHNOLOGY INC</t>
  </si>
  <si>
    <t>LOCK STOCK N  BARREL</t>
  </si>
  <si>
    <t>LPKF DISTRIBUTION INC</t>
  </si>
  <si>
    <t>MACFREEMAN LLC</t>
  </si>
  <si>
    <t>MATTEK CORP</t>
  </si>
  <si>
    <t>MAZZAROS ITALIAN MARKET</t>
  </si>
  <si>
    <t>MCDONALD</t>
  </si>
  <si>
    <t>MCRAE CONFERENCES &amp; TRADE</t>
  </si>
  <si>
    <t>MEDIA CAUSE INC</t>
  </si>
  <si>
    <t>MEDSUPPLY PARTNERS</t>
  </si>
  <si>
    <t>MELLOW MUSHROOM</t>
  </si>
  <si>
    <t>MERIDIAN RAPID DEFENSE GROUP LLC</t>
  </si>
  <si>
    <t>MICHAELS STORES</t>
  </si>
  <si>
    <t>MOUNTAIN CREST GARDENS</t>
  </si>
  <si>
    <t>MPS ENGINEERING INC</t>
  </si>
  <si>
    <t>MTI CORP</t>
  </si>
  <si>
    <t>NET4SALE.COM</t>
  </si>
  <si>
    <t>NEXT ADVANCE INC</t>
  </si>
  <si>
    <t>NIRX MEDICAL TECHNOLOGIES LLC</t>
  </si>
  <si>
    <t>NOLDUS INFORMATION TECHNOLOGY INC</t>
  </si>
  <si>
    <t>OFF THE X INC</t>
  </si>
  <si>
    <t>PARADE FLOAT RENTALS</t>
  </si>
  <si>
    <t>PARKMOBILE LLC</t>
  </si>
  <si>
    <t>PARKWHIZ INC</t>
  </si>
  <si>
    <t>PARR INSTRUMENTS CO</t>
  </si>
  <si>
    <t>PARTS EXPRESS</t>
  </si>
  <si>
    <t>PASCO TURF &amp; TRACTOR LLC</t>
  </si>
  <si>
    <t>PAVER DAVE INC</t>
  </si>
  <si>
    <t>PEGASUS AUTO RACING SUPPLIES</t>
  </si>
  <si>
    <t>PELICAN PRODUCTS</t>
  </si>
  <si>
    <t>PERMANENT SOFTWARE GROUP OPERATIONS LLC</t>
  </si>
  <si>
    <t>PICOQUANT PHOTONICS NORTH AMERICA INC</t>
  </si>
  <si>
    <t>PLX INC</t>
  </si>
  <si>
    <t>POOCHON SCIENTIFIC LLC</t>
  </si>
  <si>
    <t>POSITIVELY U INC</t>
  </si>
  <si>
    <t>POWER LIFT &amp; CONNER ATHLETIC PRODUCTS</t>
  </si>
  <si>
    <t>POWERBLOCK INC</t>
  </si>
  <si>
    <t>PRIP MART125</t>
  </si>
  <si>
    <t>PRO LIGHTING</t>
  </si>
  <si>
    <t>PUBLIX SUPERMARKETS INC</t>
  </si>
  <si>
    <t>PUKKA INC</t>
  </si>
  <si>
    <t>QUANTUM COMPOSERS INC</t>
  </si>
  <si>
    <t>R &amp; G LABS INC</t>
  </si>
  <si>
    <t>RECRUITING TRENDS</t>
  </si>
  <si>
    <t>RIGOL TECHNOLOGIES USA INC</t>
  </si>
  <si>
    <t>ROBERT TODD MORRISON</t>
  </si>
  <si>
    <t>ROBIN COOPER</t>
  </si>
  <si>
    <t>ROCKLAND IMMUNOCHEMICALS INC</t>
  </si>
  <si>
    <t>RYONET CORP</t>
  </si>
  <si>
    <t>S &amp; G ENTERPRISES INC</t>
  </si>
  <si>
    <t>SALSBURY INDUSTRIES</t>
  </si>
  <si>
    <t>SALTSIDE LLC DBA. SALTSIDE ELECTRIC</t>
  </si>
  <si>
    <t>SAMPLEPREP</t>
  </si>
  <si>
    <t>SAVOYA</t>
  </si>
  <si>
    <t>SCHIFINO LEE INC</t>
  </si>
  <si>
    <t>SCHRODINGER LLC</t>
  </si>
  <si>
    <t>SEASTORM COMMUNICATIONS LLC DBA STORM AV</t>
  </si>
  <si>
    <t>SHEET LABELS INC</t>
  </si>
  <si>
    <t>SONARDYNE INC</t>
  </si>
  <si>
    <t>SOUNDSTAGE VI LLC</t>
  </si>
  <si>
    <t>SPELMAN COLLEGE #8</t>
  </si>
  <si>
    <t>SPLASHTOP.COM</t>
  </si>
  <si>
    <t>STANFORD RESEARCH SYSTEMS INC</t>
  </si>
  <si>
    <t>STEVENS CREEK SURPLUS D</t>
  </si>
  <si>
    <t>STRUCTURE PROBE INC</t>
  </si>
  <si>
    <t>SUMMITRACINGCOM</t>
  </si>
  <si>
    <t>SUN-BRITE CARPET CLEANING SYSTEMS LLC</t>
  </si>
  <si>
    <t>TECHNICAL GLASS PRODUCTS</t>
  </si>
  <si>
    <t>TECHNICAL TRAINING AIDS INC</t>
  </si>
  <si>
    <t>TEST EQUITY INC</t>
  </si>
  <si>
    <t>THE BARRYMORE HOTEL TAMPA RIVERWALK</t>
  </si>
  <si>
    <t>THE SPEAKER EXCHANGE</t>
  </si>
  <si>
    <t>TISSUE TOOLS LLC</t>
  </si>
  <si>
    <t>TRAVEL LODGE</t>
  </si>
  <si>
    <t>TYRRELLTECH INC</t>
  </si>
  <si>
    <t>UFP CONSULTANTS LLC</t>
  </si>
  <si>
    <t>UNITED VOLLEYBALL SUPPLY LLC</t>
  </si>
  <si>
    <t>VECTORNAV TECHNOLOGIES</t>
  </si>
  <si>
    <t>VENTURA COUNTY AIRPORTER</t>
  </si>
  <si>
    <t>VERS乜 DIAGNOSTICS LLC</t>
  </si>
  <si>
    <t>WARREN C. LEIMBACH</t>
  </si>
  <si>
    <t>WELLINGTON LABS LLC</t>
  </si>
  <si>
    <t>WILL AMERINGER FINE ART INC</t>
  </si>
  <si>
    <t>WORLD CONFERENCE SERVICES</t>
  </si>
  <si>
    <t>XS SCUBA INC</t>
  </si>
  <si>
    <t>ARETE SOLUTIONS DIRECT LLC</t>
  </si>
  <si>
    <t>CYBER INSIGHT LLC</t>
  </si>
  <si>
    <t>FILTRINE MANUFACTURING</t>
  </si>
  <si>
    <t>FLYMOTION LLC</t>
  </si>
  <si>
    <t>FREIGHTCENTER  INC</t>
  </si>
  <si>
    <t>HELD &amp; HADDAD HOLDINGS LLC</t>
  </si>
  <si>
    <t>INTERIOR FUSION LLC</t>
  </si>
  <si>
    <t>LAPPERT DRONES &amp; TECHNOLOGIES LLC</t>
  </si>
  <si>
    <t>OMNI INC</t>
  </si>
  <si>
    <t>PRECISION ROLLER</t>
  </si>
  <si>
    <t>PRESTON D COOK</t>
  </si>
  <si>
    <t>STEPPS TOWING SERVICE TA</t>
  </si>
  <si>
    <t>UNDERSEA OXYGEN CLINIC LLC</t>
  </si>
  <si>
    <t>WORKPLACE INTEGRA INC</t>
  </si>
  <si>
    <t xml:space="preserve">Q3 Spend by CBE Supplier </t>
  </si>
  <si>
    <t>(*for Q3 only*)</t>
  </si>
  <si>
    <t>Q3 Spend by Department</t>
  </si>
  <si>
    <t>Through Q3 Tier 2 Spend (FY 22-23)</t>
  </si>
  <si>
    <t>Q3 CBE Spend</t>
  </si>
  <si>
    <t>Miscellaneous</t>
  </si>
  <si>
    <t>OAS</t>
  </si>
  <si>
    <t>Fisher</t>
  </si>
  <si>
    <t>Air Analytics, LLC</t>
  </si>
  <si>
    <t>MB Drywall</t>
  </si>
  <si>
    <t xml:space="preserve">Gilly </t>
  </si>
  <si>
    <t xml:space="preserve">Coca-Cola </t>
  </si>
  <si>
    <t xml:space="preserve">Amazon </t>
  </si>
  <si>
    <t>Advanced Cleaning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</si>
</sst>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  <numFmt numFmtId="169" formatCode="&quot;$&quot;#,##0.00"/>
    <numFmt numFmtId="170" formatCode="0.0%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6"/>
      <color theme="1"/>
      <name val="Calibri"/>
      <family val="2"/>
      <scheme val="minor"/>
    </font>
    <font>
      <b/>
      <u val="singleAccounting"/>
      <sz val="12"/>
      <color theme="0"/>
      <name val="Arial"/>
      <family val="2"/>
    </font>
    <font>
      <b/>
      <sz val="18"/>
      <color theme="0"/>
      <name val="Arial"/>
      <family val="2"/>
    </font>
    <font>
      <u val="singleAccounting"/>
      <sz val="12"/>
      <color theme="0"/>
      <name val="Arial"/>
      <family val="2"/>
    </font>
    <font>
      <sz val="11"/>
      <color rgb="FF000000"/>
      <name val="Cambria"/>
      <family val="1"/>
      <scheme val="major"/>
    </font>
    <font>
      <sz val="12"/>
      <color rgb="FF000000"/>
      <name val="Calibri Light"/>
      <family val="2"/>
    </font>
    <font>
      <sz val="11"/>
      <color theme="1" tint="0.499984740745262"/>
      <name val="Cambria"/>
      <family val="1"/>
      <scheme val="major"/>
    </font>
    <font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D3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7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/>
    <xf numFmtId="0" fontId="1" fillId="3" borderId="12" xfId="0" applyFont="1" applyFill="1" applyBorder="1"/>
    <xf numFmtId="0" fontId="1" fillId="3" borderId="9" xfId="0" applyFont="1" applyFill="1" applyBorder="1"/>
    <xf numFmtId="0" fontId="0" fillId="4" borderId="1" xfId="0" applyFill="1" applyBorder="1"/>
    <xf numFmtId="0" fontId="0" fillId="4" borderId="6" xfId="0" applyFill="1" applyBorder="1"/>
    <xf numFmtId="0" fontId="4" fillId="0" borderId="2" xfId="0" applyFont="1" applyBorder="1"/>
    <xf numFmtId="164" fontId="0" fillId="0" borderId="1" xfId="0" applyNumberForma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1" fontId="0" fillId="3" borderId="3" xfId="0" applyNumberFormat="1" applyFill="1" applyBorder="1"/>
    <xf numFmtId="1" fontId="0" fillId="2" borderId="3" xfId="0" applyNumberForma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44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44" fontId="0" fillId="0" borderId="3" xfId="0" applyNumberFormat="1" applyBorder="1"/>
    <xf numFmtId="0" fontId="0" fillId="2" borderId="3" xfId="0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67" fontId="0" fillId="0" borderId="0" xfId="0" applyNumberFormat="1"/>
    <xf numFmtId="0" fontId="16" fillId="0" borderId="0" xfId="0" applyFont="1"/>
    <xf numFmtId="43" fontId="17" fillId="0" borderId="0" xfId="4" applyFont="1" applyFill="1" applyAlignment="1"/>
    <xf numFmtId="0" fontId="18" fillId="0" borderId="0" xfId="0" applyFont="1" applyProtection="1">
      <protection locked="0"/>
    </xf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0" fontId="20" fillId="0" borderId="0" xfId="0" applyFont="1" applyProtection="1">
      <protection locked="0"/>
    </xf>
    <xf numFmtId="0" fontId="23" fillId="0" borderId="0" xfId="0" applyFont="1" applyAlignment="1">
      <alignment horizontal="left" vertical="top" wrapText="1"/>
    </xf>
    <xf numFmtId="44" fontId="1" fillId="6" borderId="1" xfId="3" applyFont="1" applyFill="1" applyBorder="1"/>
    <xf numFmtId="43" fontId="27" fillId="10" borderId="0" xfId="4" applyFont="1" applyFill="1" applyAlignment="1"/>
    <xf numFmtId="44" fontId="19" fillId="10" borderId="0" xfId="3" applyFont="1" applyFill="1"/>
    <xf numFmtId="0" fontId="19" fillId="10" borderId="0" xfId="0" applyFont="1" applyFill="1"/>
    <xf numFmtId="0" fontId="15" fillId="10" borderId="0" xfId="0" applyFont="1" applyFill="1"/>
    <xf numFmtId="44" fontId="15" fillId="10" borderId="0" xfId="3" applyFont="1" applyFill="1" applyAlignment="1">
      <alignment horizontal="center"/>
    </xf>
    <xf numFmtId="44" fontId="15" fillId="10" borderId="0" xfId="0" applyNumberFormat="1" applyFont="1" applyFill="1" applyAlignment="1">
      <alignment horizontal="center"/>
    </xf>
    <xf numFmtId="0" fontId="1" fillId="10" borderId="0" xfId="0" applyFont="1" applyFill="1"/>
    <xf numFmtId="44" fontId="1" fillId="10" borderId="0" xfId="3" applyFont="1" applyFill="1" applyAlignment="1">
      <alignment horizontal="center"/>
    </xf>
    <xf numFmtId="44" fontId="20" fillId="0" borderId="0" xfId="3" applyFont="1" applyAlignment="1"/>
    <xf numFmtId="9" fontId="26" fillId="6" borderId="0" xfId="1" applyFont="1" applyFill="1" applyAlignment="1">
      <alignment horizontal="center"/>
    </xf>
    <xf numFmtId="0" fontId="25" fillId="0" borderId="0" xfId="0" applyFont="1" applyAlignment="1">
      <alignment horizontal="right"/>
    </xf>
    <xf numFmtId="44" fontId="5" fillId="0" borderId="0" xfId="3" applyFont="1" applyAlignment="1">
      <alignment horizontal="right"/>
    </xf>
    <xf numFmtId="0" fontId="0" fillId="0" borderId="0" xfId="0" applyAlignment="1">
      <alignment horizontal="right"/>
    </xf>
    <xf numFmtId="44" fontId="29" fillId="10" borderId="0" xfId="3" applyFont="1" applyFill="1" applyAlignment="1">
      <alignment horizontal="right"/>
    </xf>
    <xf numFmtId="44" fontId="20" fillId="9" borderId="0" xfId="3" applyFont="1" applyFill="1" applyAlignment="1">
      <alignment horizontal="right"/>
    </xf>
    <xf numFmtId="9" fontId="25" fillId="6" borderId="0" xfId="1" applyFont="1" applyFill="1" applyAlignment="1">
      <alignment horizontal="right"/>
    </xf>
    <xf numFmtId="9" fontId="24" fillId="6" borderId="0" xfId="0" applyNumberFormat="1" applyFont="1" applyFill="1" applyAlignment="1">
      <alignment horizontal="right"/>
    </xf>
    <xf numFmtId="9" fontId="20" fillId="6" borderId="0" xfId="1" applyFont="1" applyFill="1" applyAlignment="1">
      <alignment horizontal="right"/>
    </xf>
    <xf numFmtId="8" fontId="30" fillId="0" borderId="0" xfId="0" applyNumberFormat="1" applyFont="1" applyAlignment="1">
      <alignment horizontal="right"/>
    </xf>
    <xf numFmtId="9" fontId="20" fillId="6" borderId="0" xfId="0" applyNumberFormat="1" applyFont="1" applyFill="1" applyAlignment="1">
      <alignment horizontal="right"/>
    </xf>
    <xf numFmtId="8" fontId="31" fillId="0" borderId="0" xfId="0" applyNumberFormat="1" applyFont="1" applyAlignment="1">
      <alignment horizontal="right"/>
    </xf>
    <xf numFmtId="169" fontId="20" fillId="9" borderId="0" xfId="3" applyNumberFormat="1" applyFont="1" applyFill="1" applyAlignment="1">
      <alignment horizontal="right"/>
    </xf>
    <xf numFmtId="0" fontId="1" fillId="11" borderId="0" xfId="0" applyFont="1" applyFill="1"/>
    <xf numFmtId="9" fontId="1" fillId="0" borderId="1" xfId="1" applyFont="1" applyBorder="1"/>
    <xf numFmtId="0" fontId="9" fillId="8" borderId="0" xfId="0" applyFont="1" applyFill="1"/>
    <xf numFmtId="0" fontId="9" fillId="8" borderId="12" xfId="0" applyFont="1" applyFill="1" applyBorder="1"/>
    <xf numFmtId="1" fontId="0" fillId="3" borderId="1" xfId="0" applyNumberFormat="1" applyFill="1" applyBorder="1"/>
    <xf numFmtId="0" fontId="0" fillId="0" borderId="4" xfId="0" applyBorder="1"/>
    <xf numFmtId="0" fontId="0" fillId="5" borderId="14" xfId="0" applyFill="1" applyBorder="1"/>
    <xf numFmtId="1" fontId="0" fillId="2" borderId="1" xfId="0" applyNumberFormat="1" applyFill="1" applyBorder="1"/>
    <xf numFmtId="0" fontId="1" fillId="3" borderId="1" xfId="0" applyFont="1" applyFill="1" applyBorder="1"/>
    <xf numFmtId="0" fontId="18" fillId="8" borderId="0" xfId="0" applyFont="1" applyFill="1" applyProtection="1">
      <protection locked="0"/>
    </xf>
    <xf numFmtId="44" fontId="29" fillId="10" borderId="0" xfId="3" applyFont="1" applyFill="1" applyAlignment="1">
      <alignment horizontal="center"/>
    </xf>
    <xf numFmtId="170" fontId="20" fillId="6" borderId="0" xfId="1" applyNumberFormat="1" applyFont="1" applyFill="1" applyAlignment="1">
      <alignment horizontal="right"/>
    </xf>
    <xf numFmtId="169" fontId="10" fillId="0" borderId="0" xfId="0" applyNumberFormat="1" applyFont="1"/>
    <xf numFmtId="169" fontId="20" fillId="0" borderId="0" xfId="0" applyNumberFormat="1" applyFont="1"/>
    <xf numFmtId="9" fontId="18" fillId="8" borderId="0" xfId="1" applyFont="1" applyFill="1" applyProtection="1">
      <protection locked="0"/>
    </xf>
    <xf numFmtId="44" fontId="32" fillId="0" borderId="0" xfId="3" applyFont="1" applyFill="1" applyAlignment="1"/>
    <xf numFmtId="167" fontId="1" fillId="0" borderId="0" xfId="0" applyNumberFormat="1" applyFont="1"/>
    <xf numFmtId="9" fontId="20" fillId="0" borderId="0" xfId="0" applyNumberFormat="1" applyFont="1" applyAlignment="1">
      <alignment horizontal="right"/>
    </xf>
    <xf numFmtId="44" fontId="20" fillId="0" borderId="0" xfId="3" applyFont="1" applyFill="1" applyBorder="1" applyAlignment="1">
      <alignment horizontal="right"/>
    </xf>
    <xf numFmtId="44" fontId="20" fillId="0" borderId="0" xfId="3" applyFont="1" applyFill="1" applyBorder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44" fontId="20" fillId="0" borderId="0" xfId="3" applyFont="1" applyFill="1"/>
    <xf numFmtId="44" fontId="0" fillId="0" borderId="0" xfId="3" applyFont="1" applyAlignment="1">
      <alignment horizontal="right"/>
    </xf>
    <xf numFmtId="44" fontId="20" fillId="0" borderId="0" xfId="3" applyFont="1" applyAlignment="1">
      <alignment horizontal="right"/>
    </xf>
    <xf numFmtId="9" fontId="20" fillId="0" borderId="0" xfId="1" applyFont="1" applyAlignment="1">
      <alignment horizontal="right"/>
    </xf>
    <xf numFmtId="44" fontId="5" fillId="0" borderId="0" xfId="3" applyFont="1" applyFill="1" applyAlignment="1">
      <alignment horizontal="right"/>
    </xf>
    <xf numFmtId="0" fontId="33" fillId="8" borderId="0" xfId="0" applyFont="1" applyFill="1" applyProtection="1">
      <protection locked="0"/>
    </xf>
    <xf numFmtId="44" fontId="5" fillId="0" borderId="0" xfId="3" applyFont="1" applyFill="1" applyBorder="1" applyAlignment="1">
      <alignment horizontal="center"/>
    </xf>
    <xf numFmtId="169" fontId="0" fillId="0" borderId="0" xfId="0" applyNumberFormat="1" applyAlignment="1">
      <alignment horizontal="right"/>
    </xf>
    <xf numFmtId="44" fontId="0" fillId="0" borderId="1" xfId="0" applyNumberFormat="1" applyBorder="1"/>
    <xf numFmtId="0" fontId="6" fillId="7" borderId="0" xfId="0" applyFont="1" applyFill="1" applyAlignment="1">
      <alignment horizontal="center"/>
    </xf>
    <xf numFmtId="44" fontId="3" fillId="5" borderId="10" xfId="3" applyFont="1" applyFill="1" applyBorder="1" applyAlignment="1">
      <alignment horizontal="center"/>
    </xf>
    <xf numFmtId="44" fontId="3" fillId="5" borderId="12" xfId="3" applyFont="1" applyFill="1" applyBorder="1" applyAlignment="1">
      <alignment horizontal="center"/>
    </xf>
    <xf numFmtId="44" fontId="3" fillId="5" borderId="7" xfId="3" applyFont="1" applyFill="1" applyBorder="1" applyAlignment="1">
      <alignment horizontal="center"/>
    </xf>
    <xf numFmtId="44" fontId="3" fillId="5" borderId="9" xfId="3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wrapText="1"/>
    </xf>
    <xf numFmtId="44" fontId="3" fillId="5" borderId="15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9" fillId="8" borderId="0" xfId="0" applyFont="1" applyFill="1"/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1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44" fontId="0" fillId="0" borderId="0" xfId="3" applyFont="1" applyFill="1"/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11"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b/>
      </font>
      <numFmt numFmtId="34" formatCode="_(&quot;$&quot;* #,##0.00_);_(&quot;$&quot;* \(#,##0.00\);_(&quot;$&quot;* &quot;-&quot;??_);_(@_)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rgb="FF004D32"/>
        </patternFill>
      </fill>
    </dxf>
  </dxfs>
  <tableStyles count="0" defaultTableStyle="TableStyleMedium9" defaultPivotStyle="PivotStyleLight16"/>
  <colors>
    <mruColors>
      <color rgb="FF004D32"/>
      <color rgb="FFECF12F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4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0</xdr:colOff>
      <xdr:row>1</xdr:row>
      <xdr:rowOff>26458</xdr:rowOff>
    </xdr:from>
    <xdr:to>
      <xdr:col>4</xdr:col>
      <xdr:colOff>918101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448969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E4FF-02EB-44B3-9E58-6DABEA3A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190389" cy="153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(Updated)%20Diversity%20Dept%20Spend%20Summary%20FY%2019-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 Marshall" id="{025303E1-65F6-418B-9393-496A64166F5E}" userId="S::NicMarshall@rrsimmons.com::ea3bf751-3c94-4f16-b880-c060f5cac74d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beckford/Documents/FY21-22/Q1/OSD%20SPEND%20REPORTS/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106/Downloads/SUSFlorida%20usf%202023-04-25T1357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00000000-000A-0000-FFFF-FFFF00000000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5041.582813425928" createdVersion="8" refreshedVersion="8" minRefreshableVersion="3" recordCount="519" xr:uid="{109117C5-C53F-41C3-862B-20A9C69CB0BB}">
  <cacheSource type="worksheet">
    <worksheetSource ref="A1:C520" sheet="Sheet1" r:id="rId2"/>
  </cacheSource>
  <cacheFields count="3">
    <cacheField name="Usf Supplier Parent Name" numFmtId="0">
      <sharedItems count="506">
        <s v="WORLD WIDE TECHNOLOGIES INC"/>
        <s v="MAYER ELECTRIC SUPPLY INC"/>
        <s v="A D MORGAN CORP"/>
        <s v="WILSON MANAGEMENT CO"/>
        <s v="CORPORATE INTERIORS INC"/>
        <s v="P.JACKSON ENTERPRISES INC"/>
        <s v="DUMBARTON SECURITY SERVICES"/>
        <s v="ADVANCED CABLE CONNECTION INC"/>
        <s v="NIRX MEDICAL TECHNOLOGIES LLC"/>
        <s v="MPS ENGINEERING INC"/>
        <s v="HYDRA-STOP HOLDINGS LLC"/>
        <s v="M3 GROUP INC"/>
        <s v="SMILEY S AUDIO VISUAL INC"/>
        <s v="WENSTROM COMMUNICATIONS INC"/>
        <s v="MERIDIAN RAPID DEFENSE GROUP LLC"/>
        <s v="DARK ENTERPRISES INC"/>
        <s v="PALLAS ADVISORS LLC"/>
        <s v="CAMBRIDGE COMPUTER SERVICES INC"/>
        <s v="DIVERSIFIED BUSINESS MACHINES"/>
        <s v="B FRANK STUDIO LLC"/>
        <s v="WORKSCAPES"/>
        <s v="ENGINEERING MATRIX INC"/>
        <s v="MCS OF TAMPA INC"/>
        <s v="KEISER CORP"/>
        <s v="ARCHITECTURAL ARTS MILLWORK LLC"/>
        <s v="SOLO PRINTING INC"/>
        <s v="TEST EQUITY INC"/>
        <s v="LAPPERT DRONES &amp; TECHNOLOGIES LLC"/>
        <s v="S &amp; G ENTERPRISES INC"/>
        <s v="SAVOYA"/>
        <s v="MARRIOTT INTERNATIONAL INC"/>
        <s v="PICOQUANT PHOTONICS NORTH AMERICA INC"/>
        <s v="BAY SHIP &amp; YACHT CO"/>
        <s v="VERS乜 DIAGNOSTICS LLC"/>
        <s v="MOUNTAIN STATE SOFTWARE SOLUTIONS LLC"/>
        <s v="AMERICAN INSTITUTE OF PHYSICS INC"/>
        <s v="THE SMART SPOT INC"/>
        <s v="LEGACY SPORT &amp; FITNESS LLC"/>
        <s v="FLYMOTION LLC"/>
        <s v="SAT INDUSTRIAL SUPPLIES &amp; SOLUTIONS LLC"/>
        <s v="UNDERSEA OXYGEN CLINIC LLC"/>
        <s v="IHC HEALTH SERVICES INC"/>
        <s v="SUL &amp; ASSOCIATES INTERNATIONAL"/>
        <s v="FORESIGHT CONSTRUCTION GROUP INC"/>
        <s v="TACONIC BIOSCIENCES INC"/>
        <s v="VISTRA COMMUNICATIONS LLC"/>
        <s v="RAM PRODUCTS INC"/>
        <s v="PROEDUCATION SOLUTIONS LLC"/>
        <s v="KYRA SOLUTIONS INC"/>
        <s v="GRAYSTONE GROUP ADVERTISING"/>
        <s v="TRANSFORM HEALTH LLC"/>
        <s v="CHAMELEON CUSTOM SOLUTIONS"/>
        <s v="CROWN BATH HOLDINGS LLC"/>
        <s v="OFF THE X INC"/>
        <s v="CONDON ELISABETH"/>
        <s v="HILTON WORLDWIDE"/>
        <s v="HELD &amp; HADDAD HOLDINGS LLC"/>
        <s v="LPKF DISTRIBUTION INC"/>
        <s v="A CHANGE IN LATITUDE CONSULTING LLC"/>
        <s v="B&amp;H POLICE SUPPLY"/>
        <s v="JAHNEL GROUP INC"/>
        <s v="GDA ENVIRONMENTAL INC"/>
        <s v="J.M. MORALES &amp; ASSOCIATES CORP"/>
        <s v="CAMPUSESP"/>
        <s v="ENCORE BROADCAST EQUIPMENT SALES INC"/>
        <s v="GSA SECURITY INC"/>
        <s v="ALL ABOUT KIDS LLC"/>
        <s v="IMAGINEMARK LLC"/>
        <s v="ALKALI SCIENTIFIC LLC"/>
        <s v="CLAFLIN SERVICE CO"/>
        <s v="BUCKEYE INTERNATIONAL INC"/>
        <s v="PIZZACAKE INDUSTRIES LLC"/>
        <s v="COLUMBIA CASCADE CO"/>
        <s v="FLORIDA SENTINEL BULLETIN"/>
        <s v="PIONEER ATHLETICS"/>
        <s v="INDEPENDENT LIVING INC"/>
        <s v="SCIENS BUILDING SOLUTIONS LLC"/>
        <s v="GULF COAST COMMERCIAL FLOORING"/>
        <s v="CONTRACT FURNITURE INC"/>
        <s v="GENESEE SCIENTIFIC CORP"/>
        <s v="CHRYSALIS CONSULTING LLC"/>
        <s v="SEASTORM COMMUNICATIONS LLC DBA STORM AV"/>
        <s v="JET REPORTING INC"/>
        <s v="SONARDYNE INC"/>
        <s v="VETAMAC INC"/>
        <s v="OXYGEN RESCUE CARE CENTERS OF AMERICA"/>
        <s v="GC MICRO CORP"/>
        <s v="HSA ENTERPRISES INC"/>
        <s v="MCMULLEN OIL CO INC"/>
        <s v="MARGARET J STOOKEY"/>
        <s v="STRUCTURE PROBE INC"/>
        <s v="VOLTAIR CONSULTING ENGINEERS INC"/>
        <s v="RADIANT WINDOWS INC"/>
        <s v="ELEARNING PRODUCTIONS CORP"/>
        <s v="NEW VISIONS OF THE WELL INC"/>
        <s v="ASHBERRY ACQUISITION CO"/>
        <s v="KPI ENGINEERING INC"/>
        <s v="HENRIQUEZ ELECTRIC CORP"/>
        <s v="POOCHON SCIENTIFIC LLC"/>
        <s v="UNLIMITED PEDIATRIC THERAPY"/>
        <s v="GENOVESE JOBLOVE &amp; BATTISTA P.A."/>
        <s v="BIORECLAMATION IVT"/>
        <s v="SCHIFINO LEE INC"/>
        <s v="ASTROLABE DIAGNOSTICS INC"/>
        <s v="PASCO TURF &amp; TRACTOR LLC"/>
        <s v="UFP CONSULTANTS LLC"/>
        <s v="PAVER DAVE INC"/>
        <s v="PRINT NW"/>
        <s v="APPLIED SCIENCES CONSULTING INC"/>
        <s v="J NEWTON ENTERPRISES INC"/>
        <s v="INTERIOR FUSION LLC"/>
        <s v="ARETE SOLUTIONS DIRECT LLC"/>
        <s v="PAPA JOHNS PIZZA"/>
        <s v="PFG VENTURES LP"/>
        <s v="GUARDIAN CYBER LLC"/>
        <s v="ALL STATES MEDICAL EQUIPMENT DISTRIBUTIO"/>
        <s v="PARADE FLOAT RENTALS"/>
        <s v="POWER LIFT &amp; CONNER ATHLETIC PRODUCTS"/>
        <s v="CHILDREN S DEVELOPMENT FIRST CORP"/>
        <s v="SWANK MOTION PICTURES INC"/>
        <s v="COLUMBIA EQUIPMENT INC"/>
        <s v="TWS ADVERTISING INC"/>
        <s v="KEEP ST. PETE LIT INC"/>
        <s v="FRANCES LUCAS CONSULTING LLC"/>
        <s v="LAW OFFICES OF ROBERT A SCHUERGER CO LPA"/>
        <s v="ACTIGRAPH LLC"/>
        <s v="WILL AMERINGER FINE ART INC"/>
        <s v="JAMES ROBERT WHITE"/>
        <s v="MTI CORP"/>
        <s v="QUALITY BUILDING CONTROLS INC"/>
        <s v="SHI INTERNATIONAL CORP"/>
        <s v="CANITIZE USA LLC"/>
        <s v="SAMAMED HOME IMPROVEMENTS LLC"/>
        <s v="GRIFFITHS METAL PRODUCTS INC"/>
        <s v="POD LLC"/>
        <s v="TRACE KINGHAM INC"/>
        <s v="AWNCLEAN USA INC"/>
        <s v="TRANSPERFECT"/>
        <s v="IN EXTRAVAGANZA PRODUCTI"/>
        <s v="JUGO PROJECTS LLC"/>
        <s v="CLIENT RESOURCES INC"/>
        <s v="TAG UP"/>
        <s v="MEDIA CAUSE INC"/>
        <s v="EVERYTHING BUT THE MIME INC"/>
        <s v="TRIANGLE POOL SERVICE"/>
        <s v="POWERBLOCK INC"/>
        <s v="CAROLINA BIOLOGICAL SUPPLY CO"/>
        <s v="BIO-SERV"/>
        <s v="GULFSHORE SPORT STORE IN"/>
        <s v="RUNYEN BLINDS INC"/>
        <s v="BIOLEGEND INC"/>
        <s v="BEST EMPLOYMENT SOLUTIONS LLC"/>
        <s v="LUPITA D. MONTOYA"/>
        <s v="MEDIARIGHT LLC"/>
        <s v="TYRRELLTECH INC"/>
        <s v="NETS OF AMERICA"/>
        <s v="BIRCHMORE GROUP INC"/>
        <s v="FORTELIT INC"/>
        <s v="LOUS POLICE DISTRIBUTERS"/>
        <s v="INTERCONTINENTAL HOTELS GROUP"/>
        <s v="COASTAL SERVICE &amp; SUPPLY INC"/>
        <s v="SUPERIOR SPEECH THERAPY SERVICES LLC"/>
        <s v="GILMAN GEAR"/>
        <s v="LC SCIENCES LLC"/>
        <s v="ISOTROPIC NETWORKS INC"/>
        <s v="EDVOTEK"/>
        <s v="MM MARKING &amp; ID PRODUCTS"/>
        <s v="TISSUE TOOLS LLC"/>
        <s v="CDA GRAPHIC DESIGN LLC"/>
        <s v="DYETS INC"/>
        <s v="AKOYA BIOSCIENCES INC"/>
        <s v="PHOTOSHELTER INC"/>
        <s v="BELOWFREEZE SCIENTIFIC LLC"/>
        <s v="INSTITUTE FOR GLOBAL ENVIRONMENTAL STRAT"/>
        <s v="ROME INSULATION INC"/>
        <s v="SAL S INFLATABLE SERV"/>
        <s v="OMNI INC"/>
        <s v="RIGOL TECHNOLOGIES USA INC"/>
        <s v="LETTS GO DIVING LLC"/>
        <s v="SCOLLON PRODUCTIONS INC"/>
        <s v="FLEET PRODUCTS INC"/>
        <s v="WORKPLACE INTEGRA INC"/>
        <s v="JENNIFER SANDOVAL"/>
        <s v="SUN-BRITE CARPET CLEANING SYSTEMS LLC"/>
        <s v="AAA RESTORATION &amp; BUILDERS LLC"/>
        <s v="PROMOTIONAL SPECIALTIES OF SOUTH FLORIDA"/>
        <s v="ARCHITECTURAL MILLWORK &amp; REMODELING LL"/>
        <s v="WESTCOAST BLACK THEATRE TROUPE OF FL INC"/>
        <s v="SAYO-ART LLC"/>
        <s v="TROPEX PLANT SALES LEASING MAINTENANCE"/>
        <s v="CAYMAN CHEMICAL"/>
        <s v="CYBER INSIGHT LLC"/>
        <s v="MONOPRICE INC"/>
        <s v="PERMANENT SOFTWARE GROUP OPERATIONS LLC"/>
        <s v="STEP BY STEP EXPRESSIONS INC"/>
        <s v="STOELTING CO"/>
        <s v="CLUB COLORS BUYER LLC"/>
        <s v="ANYPROMO INC"/>
        <s v="SGM ENGINEERING INC"/>
        <s v="MARKMASTER INC"/>
        <s v="CLIF BAR &amp; CO"/>
        <s v="NATIONAL TRAFFIC SIGNS INC"/>
        <s v="GODADDY INC"/>
        <s v="SOUTHERN LABWARE INC"/>
        <s v="APEX OFFICE PRODUCTS INC"/>
        <s v="ELECTRO BATTERY"/>
        <s v="ANNE SCHROEDER"/>
        <s v="MILENA INTERNATIONAL INC"/>
        <s v="JN BAKER CONSULTING LLC"/>
        <s v="GOPHER SPORT"/>
        <s v="GEEK BEARS LLC"/>
        <s v="PRESTON D COOK"/>
        <s v="ERC WIPING PRODUCTS"/>
        <s v="RBD INSTRUMENTS"/>
        <s v="TWD TRADEWINDS INC"/>
        <s v="AMERICAN AD SPECIALTIES INC"/>
        <s v="WELLINGTON LABS LLC"/>
        <s v="SIGNOSIS INC"/>
        <s v="REV.COM INC"/>
        <s v="GENTARGET INC"/>
        <s v="PLX INC"/>
        <s v="ASHBERRY WATER CONDITIONING"/>
        <s v="SOUNDSTAGE VI LLC"/>
        <s v="ROBIN COOPER"/>
        <s v="HEADHUNTER INC"/>
        <s v="EXECUCOACH360"/>
        <s v="DIRECT DIMENSIONS INC"/>
        <s v="GUY BROWN LLC"/>
        <s v="THOMAS A. CAMERA"/>
        <s v="SALTSIDE LLC DBA. SALTSIDE ELECTRIC"/>
        <s v="TECHNICAL TRAINING AIDS INC"/>
        <s v="REPSS INC"/>
        <s v="PHOENIX LIDAR SYSTEMS LLC"/>
        <s v="ELECTRON MICROSCOPY SCIENCES"/>
        <s v="ELECTRONIC CINEMA SERVICE"/>
        <s v="HILL MANUFACTURING"/>
        <s v="ILLINOIS TOOL WORKS"/>
        <s v="SUPPLYHOUSE.COM"/>
        <s v="QUALITY LOGO PRODUCTS INC"/>
        <s v="QUANTUM COMPOSERS INC"/>
        <s v="MACFREEMAN LLC"/>
        <s v="ANTONIO L. ROBINSON"/>
        <s v="ACCREDITED LOCK SUPPLY"/>
        <s v="ROBERT HALF INTERNATIONAL INC"/>
        <s v="SAGE PUBLICATIONS INC"/>
        <s v="ADVANCED ENVIRONMENTAL LABS INC"/>
        <s v="AIR ANALYTICS LLC"/>
        <s v="BIOWAVE CORP"/>
        <s v="REBEKAH J MOONEY"/>
        <s v="NANCY GERTH"/>
        <s v="1000BULBS.COM"/>
        <s v="PF CHANGS"/>
        <s v="A&amp;J VACUUM SERVICES INC"/>
        <s v="SALSBURY INDUSTRIES"/>
        <s v="SKYLINE SUNCOAST GRAPH"/>
        <s v="HONEY STINGER"/>
        <s v="EZCATERPEI WEI ASIAN"/>
        <s v="TRI-C CLUB SUPPLY INC"/>
        <s v="GMR TRANSCRIPTION SERVICES INC"/>
        <s v="ACE HARDWARE"/>
        <s v="CLINICAL SOLUTIONS MEDICAL TRAINING"/>
        <s v="THOMAS WATER PURIFICATION LLC"/>
        <s v="PUBLIC STORAGE"/>
        <s v="KENYON &amp; PARTNERS INC"/>
        <s v="NOVA ELECTRONIC MATERIALS"/>
        <s v="SAXON GILMORE &amp; CARRAWAY P.A."/>
        <s v="PUKKA INC"/>
        <s v="OHC ENVIRONMENTAL ENGINEERING INC"/>
        <s v="FUZZYS TACO SHOP - SARASO"/>
        <s v="ESPECIALNEE"/>
        <s v="PROMOTIONAL DESIGN CONCE"/>
        <s v="NEOBITS INC"/>
        <s v="MCRAE CONFERENCES &amp; TRADE"/>
        <s v="WILLIAM THOMAS DUGARD JR"/>
        <s v="AMERICAN RADIOLABELED CHEMICALS INC"/>
        <s v="TROPICAL NATURE INC"/>
        <s v="CERTIPHI SCREENING INC"/>
        <s v="FEDERAL EASTERN INTERNATIONAL INC"/>
        <s v="WYNDHAM WORLDWIDE"/>
        <s v="LETO SANITARY SERVICE"/>
        <s v="FLYNN TECHNICAL SOLUTIONS"/>
        <s v="AED SUPERSTORE"/>
        <s v="CORPORATE CASUALS - 2"/>
        <s v="BULLOCK VALERIE"/>
        <s v="HOWARD G ADAMS"/>
        <s v="ROBERT TODD MORRISON"/>
        <s v="NEXT ADVANCE INC"/>
        <s v="STANFORD RESEARCH SYSTEMS INC"/>
        <s v="POSITIVELY U INC"/>
        <s v="BROOKES PUBLISHING"/>
        <s v="ADVANCE REPRODUCTIONS CO"/>
        <s v="AIRFLOTEK INC"/>
        <s v="UNITED VOLLEYBALL SUPPLY LLC"/>
        <s v="WINGSTOP RESTAURANTS INC"/>
        <s v="SCHRODINGER LLC"/>
        <s v="FLORIDA TRANSPORTATION SYSTEMS INC"/>
        <s v="CREATIVE BIOMART INC"/>
        <s v="ISLIDE"/>
        <s v="ROCKLAND IMMUNOCHEMICALS INC"/>
        <s v="THOMAS SCIENTIFIC INC"/>
        <s v="VECTORNAV TECHNOLOGIES"/>
        <s v="ARMSTRONG MEDICAL"/>
        <s v="2AXEND LLC"/>
        <s v="SUPPORTING BRIGHT STARS LLC"/>
        <s v="CAMPBELL SCIENTIFIC"/>
        <s v="NOLDUS INFORMATION TECHNOLOGY INC"/>
        <s v="HEATHER FITZPATRICK LLC"/>
        <s v="ROYAL EDGER &amp; MOWER CO I"/>
        <s v="COX FIRE PROTECTION INC"/>
        <s v="DRIVETECH INC"/>
        <s v="SCIENCELL RESEARCH LABS INC"/>
        <s v="JAZZYS BBQ"/>
        <s v="MAZZAROS ITALIAN MARKET"/>
        <s v="THE CAR PARK"/>
        <s v="NETA SCIENTIFIC INC"/>
        <s v="KALOS INC"/>
        <s v="INJECTIONAID INC"/>
        <s v="CRYSTAL CHEM"/>
        <s v="POINT VIEW DISPLAYS LLC"/>
        <s v="BAC DIGITAL SOLUTIONS"/>
        <s v="GRAVIC INC"/>
        <s v="WORLD CONFERENCE SERVICES"/>
        <s v="CHICK-FIL-A"/>
        <s v="HAMMOCK BEACH RESORT"/>
        <s v="EASTERN METAL SUPPLY INC"/>
        <s v="RESEARCH PRESS CO"/>
        <s v="SAPPHIRE AUDIO VISUAL EXPERTS INC"/>
        <s v="GILSON INC"/>
        <s v="POWER SYSTEMS INC"/>
        <s v="NEXT DAY SIGNS"/>
        <s v="BETHYL LABS INC"/>
        <s v="EZCATERCHRONIC TACOS"/>
        <s v="MIDFLORIDA ARMORED &amp; ATM SERVICE"/>
        <s v="WORLD PRECISION INSTRUMENTS INC"/>
        <s v="BIOTOOL LLC"/>
        <s v="A2Z RECOGNITION PRODUCTS"/>
        <s v="WHENTOWORK INC"/>
        <s v="GOLDEN OPENINGS"/>
        <s v="CATERING BY THE FAMILY"/>
        <s v="R &amp; G LABS INC"/>
        <s v="GENERAL OCEANICS INC"/>
        <s v="GUY BROWN MANAGEMENT LLC"/>
        <s v="LAWSON PATRICK"/>
        <s v="KEMTECH AMERICA INC"/>
        <s v="SAMPLEPREP"/>
        <s v="INTERBAY COATINGS INC"/>
        <s v="DISCOUNTSCH 8006272829"/>
        <s v="KERRICK WILLIAMS PHOTOGRAPHY LLC"/>
        <s v="MELLOW MUSHROOM"/>
        <s v="HWH ELECTRONICS CORP"/>
        <s v="BITLY.COM"/>
        <s v="STEVENS CREEK SURPLUS D"/>
        <s v="SEACOAST UNIFORMS"/>
        <s v="PELICAN PRODUCTS"/>
        <s v="CHICKEN SALAD CHICK"/>
        <s v="ABSOLUTE FENCING GEAR"/>
        <s v="THE BARRYMORE HOTEL TAMPA RIVERWALK"/>
        <s v="BIO-SYNTHESIS INC"/>
        <s v="WATERMARK"/>
        <s v="HRI CART"/>
        <s v="OAKTREE PRODUCTS INC"/>
        <s v="CROWN AWARDS INC"/>
        <s v="FAST SIGNS"/>
        <s v="A PLUS MARINE SUPPLY INC"/>
        <s v="CELLTREAT SCIENTIFIC PRODUCTS LLC"/>
        <s v="SUMMITRACINGCOM"/>
        <s v="MATTEK CORP"/>
        <s v="FIVE STAR PIZZA"/>
        <s v="TRAVEL LODGE"/>
        <s v="AQUAVEO LLC"/>
        <s v="BIOPIONEER INC"/>
        <s v="MUTHEN &amp; MUTHEN"/>
        <s v="BALLENGER MOTORSPORTS"/>
        <s v="EDUWHERE-KEIKA VENTURES"/>
        <s v="HAMILTON EDITING &amp; LANGUAGE PUBLISHING"/>
        <s v="LOCK STOCK N  BARREL"/>
        <s v="MERRY X-RAY SOURCE O"/>
        <s v="CELLSCRIPT LLC"/>
        <s v="KAMIS"/>
        <s v="SIGN AGE OF TAMPA BAY INC"/>
        <s v="OMEGA BIO TEK"/>
        <s v="TECHNI-LUX"/>
        <s v="COCA COLA BOTTLING CO"/>
        <s v="THOMAS &amp; LOCICERO PL"/>
        <s v="GENETEX INC"/>
        <s v="FREIGHTCENTER  INC"/>
        <s v="SHRED QUICK INC"/>
        <s v="IMAGE FURNITURE SERVICES INC"/>
        <s v="NECI"/>
        <s v="LAMPIRE BIOLOGICAL LABS INC"/>
        <s v="CHEVRON CORPORATION"/>
        <s v="FIRE FIGHTER INC"/>
        <s v="ANGEL KENDRICK"/>
        <s v="SPELMAN COLLEGE #8"/>
        <s v="WARREN C. LEIMBACH"/>
        <s v="NATIONAL BAND &amp; TAG COM"/>
        <s v="XS SCUBA INC"/>
        <s v="AIR LIQUIDE"/>
        <s v="EZREGISTER"/>
        <s v="PARKMOBILE LLC"/>
        <s v="PARR INSTRUMENTS CO"/>
        <s v="SOL DAVIS PRINTING INC"/>
        <s v="GOKEYLESS"/>
        <s v="LAMINATOR.COM"/>
        <s v="36T CLEANING SERVICES LLC"/>
        <s v="LEXICON GRANTS LLC"/>
        <s v="INSIDE HIGHER ED INC"/>
        <s v="D &amp; K CONSULTING"/>
        <s v="WERFEN USA LLC"/>
        <s v="IN POOCHON SCIENTIFIC LL"/>
        <s v="LKT LABS"/>
        <s v="PM GLOVES INC"/>
        <s v="HOTEL DENVER TECH CENTER"/>
        <s v="BULLDOG BIO"/>
        <s v="SPI SUPPLIES"/>
        <s v="TARGET CORP"/>
        <s v="AVANTI POLAR LIPIDS INC"/>
        <s v="BMI SUPPLY"/>
        <s v="CAMBRIDGE EDUCATIONAL SERVICES"/>
        <s v="EZCATERZAXBYS"/>
        <s v="AMERICA S MOST RELIABLE MOVERS INC"/>
        <s v="MCLAIN &amp; MCLAIN ENTERPRISES INC"/>
        <s v="COLLINS SPORTS MEDICINE"/>
        <s v="CLEAN WATER SYSTEMS &amp; STO"/>
        <s v="HEMOSTAT LABRATORIES INC"/>
        <s v="SEA TOW SERVICES INTERNATIONAL INC"/>
        <s v="BOATZINCS COM INC"/>
        <s v="C2 INC"/>
        <s v="ALL STAR FLAGS INC"/>
        <s v="EPLASTICS"/>
        <s v="UF DOCE TREEO"/>
        <s v="LEE ANN KELLEY MD PC"/>
        <s v="SYMPLICITY CORP"/>
        <s v="AD SURGICAL"/>
        <s v="FLORIDA NURSE PRACTITIONER NETWORK"/>
        <s v="ERS BIOMEDICAL SERVICE"/>
        <s v="SCHOOL HEALTH CORP"/>
        <s v="LION TECHNOLOGY INC"/>
        <s v="RYONET CORP"/>
        <s v="FILTRINE MANUFACTURING"/>
        <s v="INNOVEX BIOSCIENCES INC"/>
        <s v="MARCIVE INC"/>
        <s v="UNITED LABS INC"/>
        <s v="IZORA BULLOCK"/>
        <s v="TACGEN INC"/>
        <s v="PRO LIGHTING"/>
        <s v="WHITEBOARDS ETC"/>
        <s v="EPOCH LIFE SCIENCE INC"/>
        <s v="INFORMTN AGE PUBLISHING"/>
        <s v="LIBERATED SYNDICATION"/>
        <s v="VENTANA SYSTEMS INC"/>
        <s v="DUNNS RIVER ISLANDS CAFE"/>
        <s v="MOUNTAIN CREST GARDENS"/>
        <s v="VENTURA COUNTY AIRPORTER"/>
        <s v="MICHAELS STORES"/>
        <s v="ATLANTIC RADIO TELEPHONE INC"/>
        <s v="ARTNET PRO INC"/>
        <s v="JERSEY MIKES SUBS"/>
        <s v="TECHNICAL GLASS PRODUCTS"/>
        <s v="SPEEDWAY"/>
        <s v="GEOTECH"/>
        <s v="ETAHAND2MIND"/>
        <s v="GYNEX CORP"/>
        <s v="CASWELL INC"/>
        <s v="KORNEY BOARD INC"/>
        <s v="MATRIX EDITIONS"/>
        <s v="B K INSTALLATIONS"/>
        <s v="IDEN TRUST SERVICES INC"/>
        <s v="AUDINA HEARING INSTRUMENT"/>
        <s v="HOLLINGER METAL EDGE INC"/>
        <s v="GELEST INC"/>
        <s v="KWIK STOP"/>
        <s v="SPLASHTOP.COM"/>
        <s v="CABLESANDKITS"/>
        <s v="PUBLIX SUPERMARKETS INC"/>
        <s v="INSTRUMART"/>
        <s v="ALLHEART"/>
        <s v="7-ELEVEN"/>
        <s v="MEDSUPPLY PARTNERS"/>
        <s v="BPMSUPREME.COM"/>
        <s v="PACIFIC NORTHWEST PUBLISHING CO IN"/>
        <s v="FREDS DOLLAR STORE"/>
        <s v="NET4SALE.COM"/>
        <s v="STEPPS TOWING SERVICE TA"/>
        <s v="HANDY MART"/>
        <s v="TOLLFREEFORWARDING.COM"/>
        <s v="MCDONALD"/>
        <s v="THE SPEAKER EXCHANGE"/>
        <s v="AMI GRAPHICS LLC"/>
        <s v="SERVICE CASTER CORPORATION"/>
        <s v="PROCARE SOFTWARE"/>
        <s v="PARKWHIZ INC"/>
        <s v="SUNOCO INC"/>
        <s v="RECRUITING TRENDS"/>
        <s v="CIC"/>
        <s v="CONOCOPHILLIPS"/>
        <s v="PARTS EXPRESS"/>
        <s v="COGNELLA INC"/>
        <s v="EASYKEYS.COM"/>
        <s v="AA CPR &amp; FIRST AID INC"/>
        <s v="PRIP MART125"/>
        <s v="PEGASUS AUTO RACING SUPPLIES"/>
        <s v="EB FRLA SUNCOAST CHAP"/>
        <s v="PRECISION ROLLER"/>
        <s v="SHEET LABELS INC"/>
        <s v="CHOICE HOTELS INTERNATIONAL"/>
      </sharedItems>
    </cacheField>
    <cacheField name="Diversity Diversity Code Description 1" numFmtId="0">
      <sharedItems count="11">
        <s v="AFRICAN AMERICAN NON-CERTIFIED"/>
        <s v="SMALL BUSINESS (FEDERAL NON-8A FIRM)"/>
        <s v="AMERICAN WOMEN CERTIFIED"/>
        <s v="AMERICAN WOMAN NON-CERTIFIED"/>
        <s v="VETERAN OWNED"/>
        <s v="HISPANIC AMERICAN NON-CERTIFIED"/>
        <s v="ASIAN AMERICAN NON-CERTIFIED"/>
        <s v="AFRICAN AMERICAN CERTIFIED"/>
        <s v="HISPANIC AMERICAN CERTIFIED"/>
        <s v="NATIVE AMERICAN NON-CERTIFIED"/>
        <s v="MINORITY BUSINESS (FEDERAL SBA CERTIFIED 8A FIRM)"/>
      </sharedItems>
    </cacheField>
    <cacheField name="Usf Total Spend" numFmtId="167">
      <sharedItems containsSemiMixedTypes="0" containsString="0" containsNumber="1" minValue="0" maxValue="2325994.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9">
  <r>
    <x v="0"/>
    <x v="0"/>
    <n v="2325994.16"/>
  </r>
  <r>
    <x v="1"/>
    <x v="1"/>
    <n v="594942.11"/>
  </r>
  <r>
    <x v="2"/>
    <x v="2"/>
    <n v="427093.29"/>
  </r>
  <r>
    <x v="3"/>
    <x v="3"/>
    <n v="314886.52"/>
  </r>
  <r>
    <x v="4"/>
    <x v="4"/>
    <n v="196603.71"/>
  </r>
  <r>
    <x v="5"/>
    <x v="3"/>
    <n v="176452.49"/>
  </r>
  <r>
    <x v="6"/>
    <x v="4"/>
    <n v="136829.4"/>
  </r>
  <r>
    <x v="7"/>
    <x v="5"/>
    <n v="122591.55"/>
  </r>
  <r>
    <x v="8"/>
    <x v="1"/>
    <n v="110545"/>
  </r>
  <r>
    <x v="9"/>
    <x v="1"/>
    <n v="109716"/>
  </r>
  <r>
    <x v="10"/>
    <x v="1"/>
    <n v="107747"/>
  </r>
  <r>
    <x v="11"/>
    <x v="1"/>
    <n v="91696.28"/>
  </r>
  <r>
    <x v="12"/>
    <x v="3"/>
    <n v="91542.13"/>
  </r>
  <r>
    <x v="13"/>
    <x v="3"/>
    <n v="90013.94"/>
  </r>
  <r>
    <x v="14"/>
    <x v="1"/>
    <n v="88322.85"/>
  </r>
  <r>
    <x v="15"/>
    <x v="3"/>
    <n v="87500"/>
  </r>
  <r>
    <x v="16"/>
    <x v="3"/>
    <n v="87499.99"/>
  </r>
  <r>
    <x v="17"/>
    <x v="3"/>
    <n v="81320.539999999994"/>
  </r>
  <r>
    <x v="18"/>
    <x v="3"/>
    <n v="81058.98"/>
  </r>
  <r>
    <x v="19"/>
    <x v="3"/>
    <n v="79888"/>
  </r>
  <r>
    <x v="20"/>
    <x v="2"/>
    <n v="75919.100000000006"/>
  </r>
  <r>
    <x v="21"/>
    <x v="4"/>
    <n v="74802.2"/>
  </r>
  <r>
    <x v="22"/>
    <x v="5"/>
    <n v="73006.52"/>
  </r>
  <r>
    <x v="23"/>
    <x v="1"/>
    <n v="69072.06"/>
  </r>
  <r>
    <x v="24"/>
    <x v="1"/>
    <n v="58046"/>
  </r>
  <r>
    <x v="25"/>
    <x v="5"/>
    <n v="55776.85"/>
  </r>
  <r>
    <x v="26"/>
    <x v="1"/>
    <n v="52252.800000000003"/>
  </r>
  <r>
    <x v="27"/>
    <x v="4"/>
    <n v="52225"/>
  </r>
  <r>
    <x v="28"/>
    <x v="1"/>
    <n v="50390"/>
  </r>
  <r>
    <x v="29"/>
    <x v="1"/>
    <n v="50377.45"/>
  </r>
  <r>
    <x v="30"/>
    <x v="1"/>
    <n v="50125.599999999999"/>
  </r>
  <r>
    <x v="31"/>
    <x v="1"/>
    <n v="49919"/>
  </r>
  <r>
    <x v="32"/>
    <x v="1"/>
    <n v="49514.66"/>
  </r>
  <r>
    <x v="33"/>
    <x v="1"/>
    <n v="49023.24"/>
  </r>
  <r>
    <x v="34"/>
    <x v="1"/>
    <n v="48455"/>
  </r>
  <r>
    <x v="35"/>
    <x v="1"/>
    <n v="48226"/>
  </r>
  <r>
    <x v="36"/>
    <x v="3"/>
    <n v="46690"/>
  </r>
  <r>
    <x v="37"/>
    <x v="3"/>
    <n v="45670.64"/>
  </r>
  <r>
    <x v="38"/>
    <x v="4"/>
    <n v="44997.98"/>
  </r>
  <r>
    <x v="39"/>
    <x v="5"/>
    <n v="42300"/>
  </r>
  <r>
    <x v="40"/>
    <x v="4"/>
    <n v="41790"/>
  </r>
  <r>
    <x v="41"/>
    <x v="1"/>
    <n v="40024"/>
  </r>
  <r>
    <x v="42"/>
    <x v="1"/>
    <n v="40000"/>
  </r>
  <r>
    <x v="43"/>
    <x v="5"/>
    <n v="38575.699999999997"/>
  </r>
  <r>
    <x v="44"/>
    <x v="4"/>
    <n v="37805.03"/>
  </r>
  <r>
    <x v="45"/>
    <x v="0"/>
    <n v="36500"/>
  </r>
  <r>
    <x v="46"/>
    <x v="3"/>
    <n v="35520"/>
  </r>
  <r>
    <x v="47"/>
    <x v="5"/>
    <n v="35000"/>
  </r>
  <r>
    <x v="48"/>
    <x v="6"/>
    <n v="34857.42"/>
  </r>
  <r>
    <x v="49"/>
    <x v="1"/>
    <n v="33918.47"/>
  </r>
  <r>
    <x v="50"/>
    <x v="6"/>
    <n v="33333"/>
  </r>
  <r>
    <x v="51"/>
    <x v="7"/>
    <n v="32500.55"/>
  </r>
  <r>
    <x v="52"/>
    <x v="4"/>
    <n v="31850"/>
  </r>
  <r>
    <x v="53"/>
    <x v="1"/>
    <n v="31300"/>
  </r>
  <r>
    <x v="54"/>
    <x v="3"/>
    <n v="30500"/>
  </r>
  <r>
    <x v="55"/>
    <x v="1"/>
    <n v="30054.74"/>
  </r>
  <r>
    <x v="56"/>
    <x v="4"/>
    <n v="29958.78"/>
  </r>
  <r>
    <x v="57"/>
    <x v="1"/>
    <n v="28275"/>
  </r>
  <r>
    <x v="58"/>
    <x v="3"/>
    <n v="27466"/>
  </r>
  <r>
    <x v="59"/>
    <x v="1"/>
    <n v="26986.05"/>
  </r>
  <r>
    <x v="60"/>
    <x v="1"/>
    <n v="26700"/>
  </r>
  <r>
    <x v="61"/>
    <x v="5"/>
    <n v="26185"/>
  </r>
  <r>
    <x v="62"/>
    <x v="1"/>
    <n v="25600"/>
  </r>
  <r>
    <x v="63"/>
    <x v="1"/>
    <n v="24500"/>
  </r>
  <r>
    <x v="64"/>
    <x v="2"/>
    <n v="23936.12"/>
  </r>
  <r>
    <x v="65"/>
    <x v="1"/>
    <n v="23784.46"/>
  </r>
  <r>
    <x v="66"/>
    <x v="3"/>
    <n v="23513.26"/>
  </r>
  <r>
    <x v="67"/>
    <x v="3"/>
    <n v="22842.28"/>
  </r>
  <r>
    <x v="68"/>
    <x v="1"/>
    <n v="22782.17"/>
  </r>
  <r>
    <x v="69"/>
    <x v="1"/>
    <n v="21940.9"/>
  </r>
  <r>
    <x v="70"/>
    <x v="1"/>
    <n v="21576.93"/>
  </r>
  <r>
    <x v="71"/>
    <x v="1"/>
    <n v="21350"/>
  </r>
  <r>
    <x v="72"/>
    <x v="1"/>
    <n v="21010"/>
  </r>
  <r>
    <x v="73"/>
    <x v="0"/>
    <n v="20643.27"/>
  </r>
  <r>
    <x v="74"/>
    <x v="1"/>
    <n v="20459.14"/>
  </r>
  <r>
    <x v="75"/>
    <x v="3"/>
    <n v="20337.27"/>
  </r>
  <r>
    <x v="76"/>
    <x v="1"/>
    <n v="20008.78"/>
  </r>
  <r>
    <x v="77"/>
    <x v="2"/>
    <n v="19383.25"/>
  </r>
  <r>
    <x v="78"/>
    <x v="3"/>
    <n v="19249.71"/>
  </r>
  <r>
    <x v="79"/>
    <x v="1"/>
    <n v="18761.599999999999"/>
  </r>
  <r>
    <x v="80"/>
    <x v="0"/>
    <n v="18595"/>
  </r>
  <r>
    <x v="81"/>
    <x v="1"/>
    <n v="18209.36"/>
  </r>
  <r>
    <x v="82"/>
    <x v="3"/>
    <n v="18202.5"/>
  </r>
  <r>
    <x v="83"/>
    <x v="1"/>
    <n v="17000"/>
  </r>
  <r>
    <x v="84"/>
    <x v="3"/>
    <n v="16824.849999999999"/>
  </r>
  <r>
    <x v="85"/>
    <x v="1"/>
    <n v="16590"/>
  </r>
  <r>
    <x v="86"/>
    <x v="5"/>
    <n v="16467.11"/>
  </r>
  <r>
    <x v="87"/>
    <x v="3"/>
    <n v="16202.2"/>
  </r>
  <r>
    <x v="88"/>
    <x v="1"/>
    <n v="16166.06"/>
  </r>
  <r>
    <x v="89"/>
    <x v="3"/>
    <n v="16000"/>
  </r>
  <r>
    <x v="90"/>
    <x v="1"/>
    <n v="15546.66"/>
  </r>
  <r>
    <x v="91"/>
    <x v="7"/>
    <n v="15500"/>
  </r>
  <r>
    <x v="92"/>
    <x v="1"/>
    <n v="15500"/>
  </r>
  <r>
    <x v="93"/>
    <x v="1"/>
    <n v="15000"/>
  </r>
  <r>
    <x v="94"/>
    <x v="3"/>
    <n v="14866"/>
  </r>
  <r>
    <x v="95"/>
    <x v="1"/>
    <n v="14819.11"/>
  </r>
  <r>
    <x v="96"/>
    <x v="1"/>
    <n v="14560"/>
  </r>
  <r>
    <x v="97"/>
    <x v="5"/>
    <n v="14516"/>
  </r>
  <r>
    <x v="98"/>
    <x v="1"/>
    <n v="14400"/>
  </r>
  <r>
    <x v="99"/>
    <x v="3"/>
    <n v="14388.34"/>
  </r>
  <r>
    <x v="100"/>
    <x v="1"/>
    <n v="14089.31"/>
  </r>
  <r>
    <x v="101"/>
    <x v="1"/>
    <n v="13936"/>
  </r>
  <r>
    <x v="102"/>
    <x v="1"/>
    <n v="13500"/>
  </r>
  <r>
    <x v="103"/>
    <x v="1"/>
    <n v="13500"/>
  </r>
  <r>
    <x v="104"/>
    <x v="1"/>
    <n v="13390"/>
  </r>
  <r>
    <x v="105"/>
    <x v="1"/>
    <n v="13362.39"/>
  </r>
  <r>
    <x v="106"/>
    <x v="1"/>
    <n v="13147.98"/>
  </r>
  <r>
    <x v="107"/>
    <x v="1"/>
    <n v="13029.95"/>
  </r>
  <r>
    <x v="108"/>
    <x v="1"/>
    <n v="12487.5"/>
  </r>
  <r>
    <x v="109"/>
    <x v="3"/>
    <n v="12364"/>
  </r>
  <r>
    <x v="110"/>
    <x v="4"/>
    <n v="12287.34"/>
  </r>
  <r>
    <x v="111"/>
    <x v="4"/>
    <n v="12097.38"/>
  </r>
  <r>
    <x v="112"/>
    <x v="1"/>
    <n v="11890.8"/>
  </r>
  <r>
    <x v="113"/>
    <x v="1"/>
    <n v="11604.68"/>
  </r>
  <r>
    <x v="114"/>
    <x v="1"/>
    <n v="11578.02"/>
  </r>
  <r>
    <x v="115"/>
    <x v="1"/>
    <n v="11556"/>
  </r>
  <r>
    <x v="116"/>
    <x v="1"/>
    <n v="11450"/>
  </r>
  <r>
    <x v="117"/>
    <x v="1"/>
    <n v="11246"/>
  </r>
  <r>
    <x v="118"/>
    <x v="3"/>
    <n v="11127.86"/>
  </r>
  <r>
    <x v="119"/>
    <x v="4"/>
    <n v="10900"/>
  </r>
  <r>
    <x v="120"/>
    <x v="3"/>
    <n v="10892.08"/>
  </r>
  <r>
    <x v="121"/>
    <x v="1"/>
    <n v="10800"/>
  </r>
  <r>
    <x v="122"/>
    <x v="3"/>
    <n v="10680"/>
  </r>
  <r>
    <x v="123"/>
    <x v="1"/>
    <n v="10510"/>
  </r>
  <r>
    <x v="124"/>
    <x v="1"/>
    <n v="10456.68"/>
  </r>
  <r>
    <x v="125"/>
    <x v="6"/>
    <n v="10064.41"/>
  </r>
  <r>
    <x v="126"/>
    <x v="1"/>
    <n v="10000"/>
  </r>
  <r>
    <x v="127"/>
    <x v="1"/>
    <n v="10000"/>
  </r>
  <r>
    <x v="128"/>
    <x v="1"/>
    <n v="9999"/>
  </r>
  <r>
    <x v="129"/>
    <x v="8"/>
    <n v="9801.25"/>
  </r>
  <r>
    <x v="130"/>
    <x v="6"/>
    <n v="9694"/>
  </r>
  <r>
    <x v="131"/>
    <x v="3"/>
    <n v="9643.06"/>
  </r>
  <r>
    <x v="132"/>
    <x v="5"/>
    <n v="9370"/>
  </r>
  <r>
    <x v="133"/>
    <x v="1"/>
    <n v="9337.5"/>
  </r>
  <r>
    <x v="134"/>
    <x v="5"/>
    <n v="9232"/>
  </r>
  <r>
    <x v="135"/>
    <x v="1"/>
    <n v="9000"/>
  </r>
  <r>
    <x v="136"/>
    <x v="3"/>
    <n v="8940"/>
  </r>
  <r>
    <x v="137"/>
    <x v="3"/>
    <n v="8767.75"/>
  </r>
  <r>
    <x v="138"/>
    <x v="3"/>
    <n v="8744.7000000000007"/>
  </r>
  <r>
    <x v="139"/>
    <x v="1"/>
    <n v="8600"/>
  </r>
  <r>
    <x v="140"/>
    <x v="3"/>
    <n v="8500"/>
  </r>
  <r>
    <x v="30"/>
    <x v="9"/>
    <n v="8422.49"/>
  </r>
  <r>
    <x v="141"/>
    <x v="1"/>
    <n v="8170.02"/>
  </r>
  <r>
    <x v="142"/>
    <x v="1"/>
    <n v="8000"/>
  </r>
  <r>
    <x v="143"/>
    <x v="2"/>
    <n v="7970"/>
  </r>
  <r>
    <x v="144"/>
    <x v="3"/>
    <n v="7757.7"/>
  </r>
  <r>
    <x v="145"/>
    <x v="1"/>
    <n v="7744.57"/>
  </r>
  <r>
    <x v="146"/>
    <x v="3"/>
    <n v="7675.73"/>
  </r>
  <r>
    <x v="147"/>
    <x v="1"/>
    <n v="7576"/>
  </r>
  <r>
    <x v="148"/>
    <x v="1"/>
    <n v="7434"/>
  </r>
  <r>
    <x v="149"/>
    <x v="3"/>
    <n v="7380"/>
  </r>
  <r>
    <x v="150"/>
    <x v="1"/>
    <n v="7250.21"/>
  </r>
  <r>
    <x v="151"/>
    <x v="0"/>
    <n v="7214.39"/>
  </r>
  <r>
    <x v="152"/>
    <x v="3"/>
    <n v="7000"/>
  </r>
  <r>
    <x v="153"/>
    <x v="3"/>
    <n v="6995"/>
  </r>
  <r>
    <x v="154"/>
    <x v="1"/>
    <n v="6995"/>
  </r>
  <r>
    <x v="155"/>
    <x v="1"/>
    <n v="6879"/>
  </r>
  <r>
    <x v="156"/>
    <x v="1"/>
    <n v="6834"/>
  </r>
  <r>
    <x v="157"/>
    <x v="3"/>
    <n v="6810.22"/>
  </r>
  <r>
    <x v="158"/>
    <x v="5"/>
    <n v="6794.72"/>
  </r>
  <r>
    <x v="159"/>
    <x v="1"/>
    <n v="6710.05"/>
  </r>
  <r>
    <x v="160"/>
    <x v="1"/>
    <n v="6672.29"/>
  </r>
  <r>
    <x v="161"/>
    <x v="3"/>
    <n v="6600.28"/>
  </r>
  <r>
    <x v="162"/>
    <x v="3"/>
    <n v="6600"/>
  </r>
  <r>
    <x v="163"/>
    <x v="1"/>
    <n v="6591"/>
  </r>
  <r>
    <x v="164"/>
    <x v="3"/>
    <n v="6554.76"/>
  </r>
  <r>
    <x v="165"/>
    <x v="3"/>
    <n v="6409.6"/>
  </r>
  <r>
    <x v="166"/>
    <x v="5"/>
    <n v="6233.4"/>
  </r>
  <r>
    <x v="167"/>
    <x v="1"/>
    <n v="5877.73"/>
  </r>
  <r>
    <x v="168"/>
    <x v="1"/>
    <n v="5850"/>
  </r>
  <r>
    <x v="169"/>
    <x v="1"/>
    <n v="5790"/>
  </r>
  <r>
    <x v="170"/>
    <x v="1"/>
    <n v="5678"/>
  </r>
  <r>
    <x v="171"/>
    <x v="1"/>
    <n v="5649.68"/>
  </r>
  <r>
    <x v="172"/>
    <x v="1"/>
    <n v="5607"/>
  </r>
  <r>
    <x v="173"/>
    <x v="1"/>
    <n v="5541.14"/>
  </r>
  <r>
    <x v="174"/>
    <x v="1"/>
    <n v="5460"/>
  </r>
  <r>
    <x v="175"/>
    <x v="5"/>
    <n v="5420.35"/>
  </r>
  <r>
    <x v="176"/>
    <x v="4"/>
    <n v="5399.84"/>
  </r>
  <r>
    <x v="177"/>
    <x v="1"/>
    <n v="5219.1000000000004"/>
  </r>
  <r>
    <x v="178"/>
    <x v="3"/>
    <n v="5182.55"/>
  </r>
  <r>
    <x v="179"/>
    <x v="3"/>
    <n v="5087.3100000000004"/>
  </r>
  <r>
    <x v="180"/>
    <x v="1"/>
    <n v="5071.91"/>
  </r>
  <r>
    <x v="181"/>
    <x v="4"/>
    <n v="5045"/>
  </r>
  <r>
    <x v="182"/>
    <x v="3"/>
    <n v="4999"/>
  </r>
  <r>
    <x v="183"/>
    <x v="1"/>
    <n v="4984.53"/>
  </r>
  <r>
    <x v="184"/>
    <x v="0"/>
    <n v="4970"/>
  </r>
  <r>
    <x v="185"/>
    <x v="5"/>
    <n v="4964"/>
  </r>
  <r>
    <x v="186"/>
    <x v="1"/>
    <n v="4950"/>
  </r>
  <r>
    <x v="187"/>
    <x v="0"/>
    <n v="4900"/>
  </r>
  <r>
    <x v="188"/>
    <x v="6"/>
    <n v="4900"/>
  </r>
  <r>
    <x v="189"/>
    <x v="2"/>
    <n v="4900"/>
  </r>
  <r>
    <x v="190"/>
    <x v="1"/>
    <n v="4731"/>
  </r>
  <r>
    <x v="191"/>
    <x v="4"/>
    <n v="4660"/>
  </r>
  <r>
    <x v="192"/>
    <x v="6"/>
    <n v="4500.83"/>
  </r>
  <r>
    <x v="193"/>
    <x v="1"/>
    <n v="4500"/>
  </r>
  <r>
    <x v="194"/>
    <x v="3"/>
    <n v="4500"/>
  </r>
  <r>
    <x v="195"/>
    <x v="3"/>
    <n v="4496.1400000000003"/>
  </r>
  <r>
    <x v="196"/>
    <x v="1"/>
    <n v="4475.71"/>
  </r>
  <r>
    <x v="197"/>
    <x v="6"/>
    <n v="4419.3"/>
  </r>
  <r>
    <x v="198"/>
    <x v="6"/>
    <n v="4400"/>
  </r>
  <r>
    <x v="199"/>
    <x v="5"/>
    <n v="4299.5600000000004"/>
  </r>
  <r>
    <x v="200"/>
    <x v="1"/>
    <n v="4278.88"/>
  </r>
  <r>
    <x v="201"/>
    <x v="1"/>
    <n v="4236.1499999999996"/>
  </r>
  <r>
    <x v="202"/>
    <x v="1"/>
    <n v="4137.25"/>
  </r>
  <r>
    <x v="203"/>
    <x v="1"/>
    <n v="4130.1099999999997"/>
  </r>
  <r>
    <x v="204"/>
    <x v="8"/>
    <n v="4120"/>
  </r>
  <r>
    <x v="205"/>
    <x v="5"/>
    <n v="4071"/>
  </r>
  <r>
    <x v="206"/>
    <x v="3"/>
    <n v="4000"/>
  </r>
  <r>
    <x v="207"/>
    <x v="0"/>
    <n v="3993.12"/>
  </r>
  <r>
    <x v="208"/>
    <x v="3"/>
    <n v="3862.5"/>
  </r>
  <r>
    <x v="209"/>
    <x v="1"/>
    <n v="3829.99"/>
  </r>
  <r>
    <x v="210"/>
    <x v="1"/>
    <n v="3800"/>
  </r>
  <r>
    <x v="211"/>
    <x v="4"/>
    <n v="3720"/>
  </r>
  <r>
    <x v="212"/>
    <x v="1"/>
    <n v="3640"/>
  </r>
  <r>
    <x v="213"/>
    <x v="3"/>
    <n v="3594.94"/>
  </r>
  <r>
    <x v="214"/>
    <x v="10"/>
    <n v="3588.8"/>
  </r>
  <r>
    <x v="215"/>
    <x v="1"/>
    <n v="3563.37"/>
  </r>
  <r>
    <x v="216"/>
    <x v="1"/>
    <n v="3535"/>
  </r>
  <r>
    <x v="217"/>
    <x v="6"/>
    <n v="3517"/>
  </r>
  <r>
    <x v="218"/>
    <x v="1"/>
    <n v="3515.07"/>
  </r>
  <r>
    <x v="219"/>
    <x v="3"/>
    <n v="3490"/>
  </r>
  <r>
    <x v="220"/>
    <x v="1"/>
    <n v="3308.93"/>
  </r>
  <r>
    <x v="221"/>
    <x v="1"/>
    <n v="3306.01"/>
  </r>
  <r>
    <x v="222"/>
    <x v="1"/>
    <n v="3300"/>
  </r>
  <r>
    <x v="223"/>
    <x v="1"/>
    <n v="3290"/>
  </r>
  <r>
    <x v="224"/>
    <x v="1"/>
    <n v="3032.07"/>
  </r>
  <r>
    <x v="225"/>
    <x v="1"/>
    <n v="2985"/>
  </r>
  <r>
    <x v="226"/>
    <x v="1"/>
    <n v="2975"/>
  </r>
  <r>
    <x v="227"/>
    <x v="5"/>
    <n v="2971.61"/>
  </r>
  <r>
    <x v="228"/>
    <x v="4"/>
    <n v="2817"/>
  </r>
  <r>
    <x v="229"/>
    <x v="1"/>
    <n v="2790"/>
  </r>
  <r>
    <x v="230"/>
    <x v="1"/>
    <n v="2778.94"/>
  </r>
  <r>
    <x v="231"/>
    <x v="1"/>
    <n v="2770.33"/>
  </r>
  <r>
    <x v="232"/>
    <x v="1"/>
    <n v="2760"/>
  </r>
  <r>
    <x v="233"/>
    <x v="3"/>
    <n v="2724.42"/>
  </r>
  <r>
    <x v="234"/>
    <x v="1"/>
    <n v="2721.89"/>
  </r>
  <r>
    <x v="235"/>
    <x v="1"/>
    <n v="2711.12"/>
  </r>
  <r>
    <x v="236"/>
    <x v="1"/>
    <n v="2652.93"/>
  </r>
  <r>
    <x v="237"/>
    <x v="1"/>
    <n v="2648.89"/>
  </r>
  <r>
    <x v="238"/>
    <x v="1"/>
    <n v="2599.19"/>
  </r>
  <r>
    <x v="239"/>
    <x v="1"/>
    <n v="2520"/>
  </r>
  <r>
    <x v="240"/>
    <x v="1"/>
    <n v="2500"/>
  </r>
  <r>
    <x v="241"/>
    <x v="1"/>
    <n v="2500"/>
  </r>
  <r>
    <x v="242"/>
    <x v="3"/>
    <n v="2487.85"/>
  </r>
  <r>
    <x v="243"/>
    <x v="1"/>
    <n v="2453.15"/>
  </r>
  <r>
    <x v="244"/>
    <x v="3"/>
    <n v="2400"/>
  </r>
  <r>
    <x v="245"/>
    <x v="1"/>
    <n v="2398"/>
  </r>
  <r>
    <x v="246"/>
    <x v="1"/>
    <n v="2350"/>
  </r>
  <r>
    <x v="247"/>
    <x v="1"/>
    <n v="2307.5"/>
  </r>
  <r>
    <x v="248"/>
    <x v="3"/>
    <n v="2300"/>
  </r>
  <r>
    <x v="249"/>
    <x v="3"/>
    <n v="2215"/>
  </r>
  <r>
    <x v="250"/>
    <x v="3"/>
    <n v="2191.4"/>
  </r>
  <r>
    <x v="251"/>
    <x v="1"/>
    <n v="2189.35"/>
  </r>
  <r>
    <x v="252"/>
    <x v="1"/>
    <n v="2154.89"/>
  </r>
  <r>
    <x v="159"/>
    <x v="9"/>
    <n v="2136.17"/>
  </r>
  <r>
    <x v="253"/>
    <x v="1"/>
    <n v="2132.58"/>
  </r>
  <r>
    <x v="254"/>
    <x v="3"/>
    <n v="2111.5"/>
  </r>
  <r>
    <x v="255"/>
    <x v="1"/>
    <n v="2058.48"/>
  </r>
  <r>
    <x v="256"/>
    <x v="3"/>
    <n v="2047.8"/>
  </r>
  <r>
    <x v="257"/>
    <x v="1"/>
    <n v="2043.78"/>
  </r>
  <r>
    <x v="258"/>
    <x v="9"/>
    <n v="2001"/>
  </r>
  <r>
    <x v="259"/>
    <x v="3"/>
    <n v="1999"/>
  </r>
  <r>
    <x v="260"/>
    <x v="1"/>
    <n v="1945"/>
  </r>
  <r>
    <x v="55"/>
    <x v="9"/>
    <n v="1921.66"/>
  </r>
  <r>
    <x v="261"/>
    <x v="3"/>
    <n v="1915"/>
  </r>
  <r>
    <x v="262"/>
    <x v="1"/>
    <n v="1905"/>
  </r>
  <r>
    <x v="263"/>
    <x v="3"/>
    <n v="1898.12"/>
  </r>
  <r>
    <x v="264"/>
    <x v="3"/>
    <n v="1875"/>
  </r>
  <r>
    <x v="265"/>
    <x v="0"/>
    <n v="1837.46"/>
  </r>
  <r>
    <x v="266"/>
    <x v="1"/>
    <n v="1775.52"/>
  </r>
  <r>
    <x v="267"/>
    <x v="0"/>
    <n v="1760"/>
  </r>
  <r>
    <x v="268"/>
    <x v="1"/>
    <n v="1750"/>
  </r>
  <r>
    <x v="269"/>
    <x v="3"/>
    <n v="1720.23"/>
  </r>
  <r>
    <x v="270"/>
    <x v="5"/>
    <n v="1712.6"/>
  </r>
  <r>
    <x v="271"/>
    <x v="9"/>
    <n v="1700.21"/>
  </r>
  <r>
    <x v="272"/>
    <x v="1"/>
    <n v="1700"/>
  </r>
  <r>
    <x v="273"/>
    <x v="1"/>
    <n v="1692"/>
  </r>
  <r>
    <x v="274"/>
    <x v="9"/>
    <n v="1679"/>
  </r>
  <r>
    <x v="30"/>
    <x v="0"/>
    <n v="1661.76"/>
  </r>
  <r>
    <x v="275"/>
    <x v="1"/>
    <n v="1636.2"/>
  </r>
  <r>
    <x v="1"/>
    <x v="3"/>
    <n v="1617"/>
  </r>
  <r>
    <x v="276"/>
    <x v="1"/>
    <n v="1591.16"/>
  </r>
  <r>
    <x v="277"/>
    <x v="3"/>
    <n v="1580.88"/>
  </r>
  <r>
    <x v="278"/>
    <x v="1"/>
    <n v="1575.57"/>
  </r>
  <r>
    <x v="279"/>
    <x v="5"/>
    <n v="1560"/>
  </r>
  <r>
    <x v="280"/>
    <x v="3"/>
    <n v="1518.1"/>
  </r>
  <r>
    <x v="281"/>
    <x v="1"/>
    <n v="1512.15"/>
  </r>
  <r>
    <x v="282"/>
    <x v="1"/>
    <n v="1503.55"/>
  </r>
  <r>
    <x v="283"/>
    <x v="1"/>
    <n v="1500"/>
  </r>
  <r>
    <x v="284"/>
    <x v="1"/>
    <n v="1500"/>
  </r>
  <r>
    <x v="285"/>
    <x v="1"/>
    <n v="1500"/>
  </r>
  <r>
    <x v="286"/>
    <x v="1"/>
    <n v="1482.9"/>
  </r>
  <r>
    <x v="287"/>
    <x v="1"/>
    <n v="1479.74"/>
  </r>
  <r>
    <x v="288"/>
    <x v="1"/>
    <n v="1462"/>
  </r>
  <r>
    <x v="289"/>
    <x v="1"/>
    <n v="1458.37"/>
  </r>
  <r>
    <x v="290"/>
    <x v="1"/>
    <n v="1428.69"/>
  </r>
  <r>
    <x v="291"/>
    <x v="1"/>
    <n v="1428.56"/>
  </r>
  <r>
    <x v="292"/>
    <x v="1"/>
    <n v="1405.18"/>
  </r>
  <r>
    <x v="293"/>
    <x v="1"/>
    <n v="1365.51"/>
  </r>
  <r>
    <x v="294"/>
    <x v="1"/>
    <n v="1322.07"/>
  </r>
  <r>
    <x v="295"/>
    <x v="1"/>
    <n v="1300.8699999999999"/>
  </r>
  <r>
    <x v="296"/>
    <x v="1"/>
    <n v="1287.5"/>
  </r>
  <r>
    <x v="297"/>
    <x v="1"/>
    <n v="1287"/>
  </r>
  <r>
    <x v="298"/>
    <x v="1"/>
    <n v="1284"/>
  </r>
  <r>
    <x v="299"/>
    <x v="1"/>
    <n v="1282.47"/>
  </r>
  <r>
    <x v="300"/>
    <x v="1"/>
    <n v="1210"/>
  </r>
  <r>
    <x v="301"/>
    <x v="1"/>
    <n v="1206.98"/>
  </r>
  <r>
    <x v="302"/>
    <x v="1"/>
    <n v="1200"/>
  </r>
  <r>
    <x v="303"/>
    <x v="1"/>
    <n v="1197"/>
  </r>
  <r>
    <x v="304"/>
    <x v="1"/>
    <n v="1192.5999999999999"/>
  </r>
  <r>
    <x v="305"/>
    <x v="1"/>
    <n v="1186"/>
  </r>
  <r>
    <x v="306"/>
    <x v="1"/>
    <n v="1167"/>
  </r>
  <r>
    <x v="307"/>
    <x v="3"/>
    <n v="1157.72"/>
  </r>
  <r>
    <x v="308"/>
    <x v="2"/>
    <n v="1144"/>
  </r>
  <r>
    <x v="309"/>
    <x v="1"/>
    <n v="1137.4000000000001"/>
  </r>
  <r>
    <x v="310"/>
    <x v="6"/>
    <n v="1136.19"/>
  </r>
  <r>
    <x v="55"/>
    <x v="3"/>
    <n v="1129.3399999999999"/>
  </r>
  <r>
    <x v="311"/>
    <x v="1"/>
    <n v="1126.06"/>
  </r>
  <r>
    <x v="312"/>
    <x v="1"/>
    <n v="1122.1500000000001"/>
  </r>
  <r>
    <x v="313"/>
    <x v="3"/>
    <n v="1100"/>
  </r>
  <r>
    <x v="314"/>
    <x v="0"/>
    <n v="1080.45"/>
  </r>
  <r>
    <x v="315"/>
    <x v="1"/>
    <n v="1074.5999999999999"/>
  </r>
  <r>
    <x v="316"/>
    <x v="1"/>
    <n v="1040"/>
  </r>
  <r>
    <x v="317"/>
    <x v="6"/>
    <n v="1030"/>
  </r>
  <r>
    <x v="318"/>
    <x v="3"/>
    <n v="1026"/>
  </r>
  <r>
    <x v="319"/>
    <x v="3"/>
    <n v="1000"/>
  </r>
  <r>
    <x v="320"/>
    <x v="1"/>
    <n v="995"/>
  </r>
  <r>
    <x v="321"/>
    <x v="1"/>
    <n v="990"/>
  </r>
  <r>
    <x v="322"/>
    <x v="1"/>
    <n v="980.49"/>
  </r>
  <r>
    <x v="323"/>
    <x v="1"/>
    <n v="960.76"/>
  </r>
  <r>
    <x v="324"/>
    <x v="3"/>
    <n v="938.72"/>
  </r>
  <r>
    <x v="325"/>
    <x v="3"/>
    <n v="938.33"/>
  </r>
  <r>
    <x v="326"/>
    <x v="3"/>
    <n v="925"/>
  </r>
  <r>
    <x v="327"/>
    <x v="1"/>
    <n v="919.85"/>
  </r>
  <r>
    <x v="328"/>
    <x v="5"/>
    <n v="911.61"/>
  </r>
  <r>
    <x v="329"/>
    <x v="3"/>
    <n v="911.1"/>
  </r>
  <r>
    <x v="330"/>
    <x v="1"/>
    <n v="911"/>
  </r>
  <r>
    <x v="331"/>
    <x v="3"/>
    <n v="907.73"/>
  </r>
  <r>
    <x v="332"/>
    <x v="7"/>
    <n v="897"/>
  </r>
  <r>
    <x v="333"/>
    <x v="4"/>
    <n v="893.75"/>
  </r>
  <r>
    <x v="334"/>
    <x v="1"/>
    <n v="885"/>
  </r>
  <r>
    <x v="335"/>
    <x v="1"/>
    <n v="883.88"/>
  </r>
  <r>
    <x v="336"/>
    <x v="3"/>
    <n v="880"/>
  </r>
  <r>
    <x v="30"/>
    <x v="3"/>
    <n v="876.27"/>
  </r>
  <r>
    <x v="337"/>
    <x v="3"/>
    <n v="868.9"/>
  </r>
  <r>
    <x v="338"/>
    <x v="1"/>
    <n v="854.9"/>
  </r>
  <r>
    <x v="339"/>
    <x v="1"/>
    <n v="825"/>
  </r>
  <r>
    <x v="340"/>
    <x v="4"/>
    <n v="811"/>
  </r>
  <r>
    <x v="341"/>
    <x v="5"/>
    <n v="806"/>
  </r>
  <r>
    <x v="342"/>
    <x v="0"/>
    <n v="800"/>
  </r>
  <r>
    <x v="343"/>
    <x v="6"/>
    <n v="791.57"/>
  </r>
  <r>
    <x v="344"/>
    <x v="1"/>
    <n v="790.26"/>
  </r>
  <r>
    <x v="345"/>
    <x v="1"/>
    <n v="790.17"/>
  </r>
  <r>
    <x v="346"/>
    <x v="3"/>
    <n v="771.67"/>
  </r>
  <r>
    <x v="347"/>
    <x v="0"/>
    <n v="761.9"/>
  </r>
  <r>
    <x v="348"/>
    <x v="1"/>
    <n v="758.47"/>
  </r>
  <r>
    <x v="349"/>
    <x v="3"/>
    <n v="750"/>
  </r>
  <r>
    <x v="350"/>
    <x v="1"/>
    <n v="731"/>
  </r>
  <r>
    <x v="351"/>
    <x v="1"/>
    <n v="716.87"/>
  </r>
  <r>
    <x v="352"/>
    <x v="3"/>
    <n v="689.01"/>
  </r>
  <r>
    <x v="353"/>
    <x v="1"/>
    <n v="688.87"/>
  </r>
  <r>
    <x v="354"/>
    <x v="3"/>
    <n v="682.43"/>
  </r>
  <r>
    <x v="355"/>
    <x v="6"/>
    <n v="680"/>
  </r>
  <r>
    <x v="356"/>
    <x v="1"/>
    <n v="666.81"/>
  </r>
  <r>
    <x v="357"/>
    <x v="5"/>
    <n v="643"/>
  </r>
  <r>
    <x v="358"/>
    <x v="1"/>
    <n v="638.35"/>
  </r>
  <r>
    <x v="359"/>
    <x v="2"/>
    <n v="625"/>
  </r>
  <r>
    <x v="360"/>
    <x v="3"/>
    <n v="602.32000000000005"/>
  </r>
  <r>
    <x v="361"/>
    <x v="3"/>
    <n v="601.89"/>
  </r>
  <r>
    <x v="362"/>
    <x v="1"/>
    <n v="600"/>
  </r>
  <r>
    <x v="363"/>
    <x v="1"/>
    <n v="598.6"/>
  </r>
  <r>
    <x v="364"/>
    <x v="1"/>
    <n v="591.99"/>
  </r>
  <r>
    <x v="365"/>
    <x v="1"/>
    <n v="566.20000000000005"/>
  </r>
  <r>
    <x v="366"/>
    <x v="1"/>
    <n v="559.05999999999995"/>
  </r>
  <r>
    <x v="367"/>
    <x v="1"/>
    <n v="555.22"/>
  </r>
  <r>
    <x v="368"/>
    <x v="1"/>
    <n v="549.41"/>
  </r>
  <r>
    <x v="369"/>
    <x v="1"/>
    <n v="534.82000000000005"/>
  </r>
  <r>
    <x v="370"/>
    <x v="6"/>
    <n v="530"/>
  </r>
  <r>
    <x v="371"/>
    <x v="3"/>
    <n v="525"/>
  </r>
  <r>
    <x v="372"/>
    <x v="1"/>
    <n v="522.1"/>
  </r>
  <r>
    <x v="373"/>
    <x v="3"/>
    <n v="515"/>
  </r>
  <r>
    <x v="374"/>
    <x v="3"/>
    <n v="511.5"/>
  </r>
  <r>
    <x v="375"/>
    <x v="1"/>
    <n v="501.65"/>
  </r>
  <r>
    <x v="376"/>
    <x v="4"/>
    <n v="500"/>
  </r>
  <r>
    <x v="377"/>
    <x v="1"/>
    <n v="500"/>
  </r>
  <r>
    <x v="378"/>
    <x v="1"/>
    <n v="499.39"/>
  </r>
  <r>
    <x v="379"/>
    <x v="3"/>
    <n v="490.89"/>
  </r>
  <r>
    <x v="380"/>
    <x v="6"/>
    <n v="490.68"/>
  </r>
  <r>
    <x v="381"/>
    <x v="5"/>
    <n v="477.5"/>
  </r>
  <r>
    <x v="382"/>
    <x v="0"/>
    <n v="463.1"/>
  </r>
  <r>
    <x v="383"/>
    <x v="3"/>
    <n v="461.93"/>
  </r>
  <r>
    <x v="384"/>
    <x v="1"/>
    <n v="449"/>
  </r>
  <r>
    <x v="385"/>
    <x v="4"/>
    <n v="448"/>
  </r>
  <r>
    <x v="386"/>
    <x v="3"/>
    <n v="445.92"/>
  </r>
  <r>
    <x v="387"/>
    <x v="1"/>
    <n v="440"/>
  </r>
  <r>
    <x v="388"/>
    <x v="3"/>
    <n v="436.97"/>
  </r>
  <r>
    <x v="159"/>
    <x v="3"/>
    <n v="432.22"/>
  </r>
  <r>
    <x v="389"/>
    <x v="1"/>
    <n v="429.75"/>
  </r>
  <r>
    <x v="390"/>
    <x v="1"/>
    <n v="421.89"/>
  </r>
  <r>
    <x v="391"/>
    <x v="1"/>
    <n v="400"/>
  </r>
  <r>
    <x v="392"/>
    <x v="1"/>
    <n v="400"/>
  </r>
  <r>
    <x v="393"/>
    <x v="1"/>
    <n v="400"/>
  </r>
  <r>
    <x v="394"/>
    <x v="1"/>
    <n v="400"/>
  </r>
  <r>
    <x v="395"/>
    <x v="1"/>
    <n v="398.3"/>
  </r>
  <r>
    <x v="396"/>
    <x v="1"/>
    <n v="392.64"/>
  </r>
  <r>
    <x v="397"/>
    <x v="4"/>
    <n v="390.9"/>
  </r>
  <r>
    <x v="398"/>
    <x v="1"/>
    <n v="385"/>
  </r>
  <r>
    <x v="399"/>
    <x v="1"/>
    <n v="381.73"/>
  </r>
  <r>
    <x v="400"/>
    <x v="1"/>
    <n v="376.05"/>
  </r>
  <r>
    <x v="401"/>
    <x v="0"/>
    <n v="374"/>
  </r>
  <r>
    <x v="402"/>
    <x v="1"/>
    <n v="363.84"/>
  </r>
  <r>
    <x v="403"/>
    <x v="1"/>
    <n v="363.84"/>
  </r>
  <r>
    <x v="404"/>
    <x v="0"/>
    <n v="362.38"/>
  </r>
  <r>
    <x v="405"/>
    <x v="1"/>
    <n v="350"/>
  </r>
  <r>
    <x v="406"/>
    <x v="1"/>
    <n v="349"/>
  </r>
  <r>
    <x v="407"/>
    <x v="0"/>
    <n v="330"/>
  </r>
  <r>
    <x v="408"/>
    <x v="5"/>
    <n v="329.03"/>
  </r>
  <r>
    <x v="409"/>
    <x v="3"/>
    <n v="326"/>
  </r>
  <r>
    <x v="410"/>
    <x v="6"/>
    <n v="307"/>
  </r>
  <r>
    <x v="411"/>
    <x v="6"/>
    <n v="306.95999999999998"/>
  </r>
  <r>
    <x v="412"/>
    <x v="6"/>
    <n v="305.48"/>
  </r>
  <r>
    <x v="413"/>
    <x v="1"/>
    <n v="302.75"/>
  </r>
  <r>
    <x v="414"/>
    <x v="1"/>
    <n v="301.31"/>
  </r>
  <r>
    <x v="415"/>
    <x v="1"/>
    <n v="288.77999999999997"/>
  </r>
  <r>
    <x v="416"/>
    <x v="1"/>
    <n v="283.75"/>
  </r>
  <r>
    <x v="417"/>
    <x v="3"/>
    <n v="274.52999999999997"/>
  </r>
  <r>
    <x v="418"/>
    <x v="1"/>
    <n v="269.25"/>
  </r>
  <r>
    <x v="419"/>
    <x v="3"/>
    <n v="268.45"/>
  </r>
  <r>
    <x v="420"/>
    <x v="0"/>
    <n v="264"/>
  </r>
  <r>
    <x v="421"/>
    <x v="3"/>
    <n v="255"/>
  </r>
  <r>
    <x v="422"/>
    <x v="3"/>
    <n v="251.15"/>
  </r>
  <r>
    <x v="159"/>
    <x v="5"/>
    <n v="239"/>
  </r>
  <r>
    <x v="423"/>
    <x v="1"/>
    <n v="234.46"/>
  </r>
  <r>
    <x v="424"/>
    <x v="1"/>
    <n v="216"/>
  </r>
  <r>
    <x v="425"/>
    <x v="3"/>
    <n v="215"/>
  </r>
  <r>
    <x v="426"/>
    <x v="1"/>
    <n v="213.65"/>
  </r>
  <r>
    <x v="427"/>
    <x v="1"/>
    <n v="210"/>
  </r>
  <r>
    <x v="428"/>
    <x v="1"/>
    <n v="208.98"/>
  </r>
  <r>
    <x v="429"/>
    <x v="1"/>
    <n v="204.96"/>
  </r>
  <r>
    <x v="430"/>
    <x v="6"/>
    <n v="200"/>
  </r>
  <r>
    <x v="431"/>
    <x v="3"/>
    <n v="200"/>
  </r>
  <r>
    <x v="432"/>
    <x v="5"/>
    <n v="200"/>
  </r>
  <r>
    <x v="30"/>
    <x v="6"/>
    <n v="198.48"/>
  </r>
  <r>
    <x v="433"/>
    <x v="6"/>
    <n v="198.06"/>
  </r>
  <r>
    <x v="434"/>
    <x v="1"/>
    <n v="195"/>
  </r>
  <r>
    <x v="435"/>
    <x v="1"/>
    <n v="185"/>
  </r>
  <r>
    <x v="436"/>
    <x v="3"/>
    <n v="179.88"/>
  </r>
  <r>
    <x v="437"/>
    <x v="1"/>
    <n v="179"/>
  </r>
  <r>
    <x v="438"/>
    <x v="1"/>
    <n v="169.39"/>
  </r>
  <r>
    <x v="439"/>
    <x v="4"/>
    <n v="155.56"/>
  </r>
  <r>
    <x v="440"/>
    <x v="3"/>
    <n v="155"/>
  </r>
  <r>
    <x v="441"/>
    <x v="1"/>
    <n v="151.52000000000001"/>
  </r>
  <r>
    <x v="442"/>
    <x v="0"/>
    <n v="150.97999999999999"/>
  </r>
  <r>
    <x v="443"/>
    <x v="3"/>
    <n v="150"/>
  </r>
  <r>
    <x v="444"/>
    <x v="3"/>
    <n v="145"/>
  </r>
  <r>
    <x v="445"/>
    <x v="1"/>
    <n v="140.4"/>
  </r>
  <r>
    <x v="446"/>
    <x v="3"/>
    <n v="131.07"/>
  </r>
  <r>
    <x v="447"/>
    <x v="1"/>
    <n v="128"/>
  </r>
  <r>
    <x v="448"/>
    <x v="1"/>
    <n v="127.5"/>
  </r>
  <r>
    <x v="449"/>
    <x v="1"/>
    <n v="120"/>
  </r>
  <r>
    <x v="450"/>
    <x v="3"/>
    <n v="120"/>
  </r>
  <r>
    <x v="451"/>
    <x v="1"/>
    <n v="107.89"/>
  </r>
  <r>
    <x v="452"/>
    <x v="1"/>
    <n v="100.97"/>
  </r>
  <r>
    <x v="453"/>
    <x v="1"/>
    <n v="100"/>
  </r>
  <r>
    <x v="454"/>
    <x v="1"/>
    <n v="97.39"/>
  </r>
  <r>
    <x v="455"/>
    <x v="1"/>
    <n v="96.5"/>
  </r>
  <r>
    <x v="456"/>
    <x v="3"/>
    <n v="95"/>
  </r>
  <r>
    <x v="457"/>
    <x v="1"/>
    <n v="93.87"/>
  </r>
  <r>
    <x v="458"/>
    <x v="1"/>
    <n v="93.15"/>
  </r>
  <r>
    <x v="459"/>
    <x v="1"/>
    <n v="87.03"/>
  </r>
  <r>
    <x v="460"/>
    <x v="1"/>
    <n v="85.75"/>
  </r>
  <r>
    <x v="461"/>
    <x v="3"/>
    <n v="84.87"/>
  </r>
  <r>
    <x v="462"/>
    <x v="4"/>
    <n v="83.96"/>
  </r>
  <r>
    <x v="463"/>
    <x v="1"/>
    <n v="82.69"/>
  </r>
  <r>
    <x v="464"/>
    <x v="1"/>
    <n v="81.8"/>
  </r>
  <r>
    <x v="465"/>
    <x v="3"/>
    <n v="79.5"/>
  </r>
  <r>
    <x v="466"/>
    <x v="1"/>
    <n v="78.19"/>
  </r>
  <r>
    <x v="467"/>
    <x v="1"/>
    <n v="77"/>
  </r>
  <r>
    <x v="468"/>
    <x v="1"/>
    <n v="72.61"/>
  </r>
  <r>
    <x v="469"/>
    <x v="1"/>
    <n v="71.900000000000006"/>
  </r>
  <r>
    <x v="470"/>
    <x v="1"/>
    <n v="71"/>
  </r>
  <r>
    <x v="471"/>
    <x v="1"/>
    <n v="69.989999999999995"/>
  </r>
  <r>
    <x v="472"/>
    <x v="1"/>
    <n v="69.650000000000006"/>
  </r>
  <r>
    <x v="473"/>
    <x v="3"/>
    <n v="68.84"/>
  </r>
  <r>
    <x v="474"/>
    <x v="1"/>
    <n v="65.98"/>
  </r>
  <r>
    <x v="475"/>
    <x v="1"/>
    <n v="64.53"/>
  </r>
  <r>
    <x v="476"/>
    <x v="1"/>
    <n v="63.92"/>
  </r>
  <r>
    <x v="477"/>
    <x v="3"/>
    <n v="63.86"/>
  </r>
  <r>
    <x v="478"/>
    <x v="1"/>
    <n v="60.95"/>
  </r>
  <r>
    <x v="479"/>
    <x v="1"/>
    <n v="59.97"/>
  </r>
  <r>
    <x v="480"/>
    <x v="6"/>
    <n v="54"/>
  </r>
  <r>
    <x v="481"/>
    <x v="1"/>
    <n v="52.87"/>
  </r>
  <r>
    <x v="482"/>
    <x v="1"/>
    <n v="52.11"/>
  </r>
  <r>
    <x v="483"/>
    <x v="4"/>
    <n v="50"/>
  </r>
  <r>
    <x v="484"/>
    <x v="1"/>
    <n v="48.65"/>
  </r>
  <r>
    <x v="485"/>
    <x v="1"/>
    <n v="42"/>
  </r>
  <r>
    <x v="486"/>
    <x v="1"/>
    <n v="41.92"/>
  </r>
  <r>
    <x v="487"/>
    <x v="1"/>
    <n v="40"/>
  </r>
  <r>
    <x v="488"/>
    <x v="1"/>
    <n v="39.880000000000003"/>
  </r>
  <r>
    <x v="489"/>
    <x v="1"/>
    <n v="36.630000000000003"/>
  </r>
  <r>
    <x v="490"/>
    <x v="1"/>
    <n v="36"/>
  </r>
  <r>
    <x v="491"/>
    <x v="1"/>
    <n v="36"/>
  </r>
  <r>
    <x v="492"/>
    <x v="1"/>
    <n v="35.47"/>
  </r>
  <r>
    <x v="493"/>
    <x v="1"/>
    <n v="35"/>
  </r>
  <r>
    <x v="390"/>
    <x v="0"/>
    <n v="34.97"/>
  </r>
  <r>
    <x v="494"/>
    <x v="3"/>
    <n v="32.840000000000003"/>
  </r>
  <r>
    <x v="495"/>
    <x v="1"/>
    <n v="32.54"/>
  </r>
  <r>
    <x v="496"/>
    <x v="1"/>
    <n v="32.270000000000003"/>
  </r>
  <r>
    <x v="390"/>
    <x v="5"/>
    <n v="32.15"/>
  </r>
  <r>
    <x v="497"/>
    <x v="1"/>
    <n v="31.95"/>
  </r>
  <r>
    <x v="477"/>
    <x v="1"/>
    <n v="30"/>
  </r>
  <r>
    <x v="498"/>
    <x v="1"/>
    <n v="28.98"/>
  </r>
  <r>
    <x v="499"/>
    <x v="1"/>
    <n v="26.99"/>
  </r>
  <r>
    <x v="500"/>
    <x v="1"/>
    <n v="25.29"/>
  </r>
  <r>
    <x v="501"/>
    <x v="1"/>
    <n v="24.69"/>
  </r>
  <r>
    <x v="502"/>
    <x v="1"/>
    <n v="22.85"/>
  </r>
  <r>
    <x v="503"/>
    <x v="4"/>
    <n v="17.739999999999998"/>
  </r>
  <r>
    <x v="504"/>
    <x v="1"/>
    <n v="13.51"/>
  </r>
  <r>
    <x v="505"/>
    <x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2B388A-933F-4A33-9A21-5C785AEA96B0}" name="PivotTable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B538" firstHeaderRow="1" firstDataRow="1" firstDataCol="1"/>
  <pivotFields count="3">
    <pivotField axis="axisRow" showAll="0">
      <items count="507">
        <item x="250"/>
        <item x="302"/>
        <item x="404"/>
        <item x="477"/>
        <item x="58"/>
        <item x="2"/>
        <item x="363"/>
        <item x="252"/>
        <item x="335"/>
        <item x="499"/>
        <item x="184"/>
        <item x="355"/>
        <item x="242"/>
        <item x="259"/>
        <item x="125"/>
        <item x="433"/>
        <item x="290"/>
        <item x="7"/>
        <item x="245"/>
        <item x="281"/>
        <item x="246"/>
        <item x="397"/>
        <item x="291"/>
        <item x="170"/>
        <item x="68"/>
        <item x="66"/>
        <item x="428"/>
        <item x="115"/>
        <item x="476"/>
        <item x="420"/>
        <item x="215"/>
        <item x="35"/>
        <item x="274"/>
        <item x="488"/>
        <item x="392"/>
        <item x="206"/>
        <item x="241"/>
        <item x="197"/>
        <item x="204"/>
        <item x="108"/>
        <item x="369"/>
        <item x="24"/>
        <item x="186"/>
        <item x="111"/>
        <item x="301"/>
        <item x="456"/>
        <item x="95"/>
        <item x="221"/>
        <item x="103"/>
        <item x="455"/>
        <item x="468"/>
        <item x="416"/>
        <item x="136"/>
        <item x="19"/>
        <item x="466"/>
        <item x="59"/>
        <item x="319"/>
        <item x="372"/>
        <item x="32"/>
        <item x="172"/>
        <item x="151"/>
        <item x="330"/>
        <item x="150"/>
        <item x="370"/>
        <item x="101"/>
        <item x="147"/>
        <item x="357"/>
        <item x="334"/>
        <item x="247"/>
        <item x="156"/>
        <item x="350"/>
        <item x="417"/>
        <item x="426"/>
        <item x="479"/>
        <item x="289"/>
        <item x="70"/>
        <item x="413"/>
        <item x="283"/>
        <item x="427"/>
        <item x="473"/>
        <item x="17"/>
        <item x="418"/>
        <item x="304"/>
        <item x="63"/>
        <item x="131"/>
        <item x="146"/>
        <item x="463"/>
        <item x="338"/>
        <item x="190"/>
        <item x="168"/>
        <item x="377"/>
        <item x="364"/>
        <item x="276"/>
        <item x="51"/>
        <item x="390"/>
        <item x="354"/>
        <item x="322"/>
        <item x="118"/>
        <item x="505"/>
        <item x="80"/>
        <item x="494"/>
        <item x="69"/>
        <item x="423"/>
        <item x="140"/>
        <item x="200"/>
        <item x="260"/>
        <item x="196"/>
        <item x="160"/>
        <item x="382"/>
        <item x="497"/>
        <item x="422"/>
        <item x="72"/>
        <item x="120"/>
        <item x="54"/>
        <item x="495"/>
        <item x="78"/>
        <item x="282"/>
        <item x="4"/>
        <item x="308"/>
        <item x="296"/>
        <item x="361"/>
        <item x="52"/>
        <item x="317"/>
        <item x="191"/>
        <item x="407"/>
        <item x="15"/>
        <item x="226"/>
        <item x="346"/>
        <item x="18"/>
        <item x="309"/>
        <item x="6"/>
        <item x="451"/>
        <item x="169"/>
        <item x="324"/>
        <item x="498"/>
        <item x="502"/>
        <item x="373"/>
        <item x="165"/>
        <item x="93"/>
        <item x="205"/>
        <item x="233"/>
        <item x="234"/>
        <item x="64"/>
        <item x="21"/>
        <item x="429"/>
        <item x="447"/>
        <item x="212"/>
        <item x="435"/>
        <item x="269"/>
        <item x="461"/>
        <item x="143"/>
        <item x="225"/>
        <item x="331"/>
        <item x="256"/>
        <item x="419"/>
        <item x="398"/>
        <item x="362"/>
        <item x="277"/>
        <item x="439"/>
        <item x="391"/>
        <item x="367"/>
        <item x="180"/>
        <item x="434"/>
        <item x="73"/>
        <item x="295"/>
        <item x="38"/>
        <item x="280"/>
        <item x="43"/>
        <item x="157"/>
        <item x="123"/>
        <item x="481"/>
        <item x="385"/>
        <item x="268"/>
        <item x="86"/>
        <item x="61"/>
        <item x="210"/>
        <item x="470"/>
        <item x="340"/>
        <item x="79"/>
        <item x="384"/>
        <item x="100"/>
        <item x="219"/>
        <item x="460"/>
        <item x="162"/>
        <item x="327"/>
        <item x="258"/>
        <item x="202"/>
        <item x="402"/>
        <item x="337"/>
        <item x="209"/>
        <item x="320"/>
        <item x="49"/>
        <item x="133"/>
        <item x="65"/>
        <item x="114"/>
        <item x="77"/>
        <item x="148"/>
        <item x="227"/>
        <item x="341"/>
        <item x="462"/>
        <item x="374"/>
        <item x="323"/>
        <item x="484"/>
        <item x="224"/>
        <item x="306"/>
        <item x="56"/>
        <item x="424"/>
        <item x="97"/>
        <item x="235"/>
        <item x="55"/>
        <item x="469"/>
        <item x="255"/>
        <item x="412"/>
        <item x="284"/>
        <item x="359"/>
        <item x="87"/>
        <item x="349"/>
        <item x="10"/>
        <item x="467"/>
        <item x="41"/>
        <item x="236"/>
        <item x="387"/>
        <item x="67"/>
        <item x="138"/>
        <item x="409"/>
        <item x="75"/>
        <item x="448"/>
        <item x="316"/>
        <item x="440"/>
        <item x="406"/>
        <item x="173"/>
        <item x="475"/>
        <item x="345"/>
        <item x="159"/>
        <item x="110"/>
        <item x="297"/>
        <item x="164"/>
        <item x="443"/>
        <item x="109"/>
        <item x="62"/>
        <item x="60"/>
        <item x="127"/>
        <item x="311"/>
        <item x="182"/>
        <item x="457"/>
        <item x="82"/>
        <item x="208"/>
        <item x="139"/>
        <item x="315"/>
        <item x="378"/>
        <item x="122"/>
        <item x="23"/>
        <item x="343"/>
        <item x="263"/>
        <item x="347"/>
        <item x="464"/>
        <item x="96"/>
        <item x="471"/>
        <item x="48"/>
        <item x="403"/>
        <item x="389"/>
        <item x="27"/>
        <item x="124"/>
        <item x="342"/>
        <item x="163"/>
        <item x="431"/>
        <item x="37"/>
        <item x="279"/>
        <item x="178"/>
        <item x="405"/>
        <item x="449"/>
        <item x="437"/>
        <item x="410"/>
        <item x="375"/>
        <item x="158"/>
        <item x="57"/>
        <item x="152"/>
        <item x="11"/>
        <item x="240"/>
        <item x="441"/>
        <item x="89"/>
        <item x="199"/>
        <item x="30"/>
        <item x="465"/>
        <item x="366"/>
        <item x="1"/>
        <item x="312"/>
        <item x="486"/>
        <item x="421"/>
        <item x="88"/>
        <item x="272"/>
        <item x="22"/>
        <item x="142"/>
        <item x="153"/>
        <item x="478"/>
        <item x="348"/>
        <item x="14"/>
        <item x="376"/>
        <item x="454"/>
        <item x="332"/>
        <item x="207"/>
        <item x="166"/>
        <item x="192"/>
        <item x="452"/>
        <item x="34"/>
        <item x="9"/>
        <item x="128"/>
        <item x="371"/>
        <item x="249"/>
        <item x="395"/>
        <item x="201"/>
        <item x="388"/>
        <item x="271"/>
        <item x="482"/>
        <item x="314"/>
        <item x="155"/>
        <item x="94"/>
        <item x="286"/>
        <item x="329"/>
        <item x="8"/>
        <item x="305"/>
        <item x="264"/>
        <item x="360"/>
        <item x="53"/>
        <item x="267"/>
        <item x="380"/>
        <item x="176"/>
        <item x="85"/>
        <item x="5"/>
        <item x="480"/>
        <item x="16"/>
        <item x="112"/>
        <item x="116"/>
        <item x="399"/>
        <item x="491"/>
        <item x="400"/>
        <item x="496"/>
        <item x="104"/>
        <item x="106"/>
        <item x="501"/>
        <item x="353"/>
        <item x="193"/>
        <item x="251"/>
        <item x="113"/>
        <item x="232"/>
        <item x="171"/>
        <item x="31"/>
        <item x="74"/>
        <item x="71"/>
        <item x="220"/>
        <item x="411"/>
        <item x="134"/>
        <item x="318"/>
        <item x="98"/>
        <item x="288"/>
        <item x="117"/>
        <item x="328"/>
        <item x="145"/>
        <item x="503"/>
        <item x="211"/>
        <item x="107"/>
        <item x="500"/>
        <item x="445"/>
        <item x="490"/>
        <item x="47"/>
        <item x="270"/>
        <item x="185"/>
        <item x="262"/>
        <item x="474"/>
        <item x="266"/>
        <item x="129"/>
        <item x="238"/>
        <item x="239"/>
        <item x="339"/>
        <item x="92"/>
        <item x="46"/>
        <item x="213"/>
        <item x="248"/>
        <item x="493"/>
        <item x="231"/>
        <item x="325"/>
        <item x="218"/>
        <item x="177"/>
        <item x="243"/>
        <item x="285"/>
        <item x="223"/>
        <item x="298"/>
        <item x="174"/>
        <item x="307"/>
        <item x="149"/>
        <item x="438"/>
        <item x="28"/>
        <item x="244"/>
        <item x="175"/>
        <item x="253"/>
        <item x="229"/>
        <item x="132"/>
        <item x="344"/>
        <item x="326"/>
        <item x="39"/>
        <item x="29"/>
        <item x="265"/>
        <item x="188"/>
        <item x="102"/>
        <item x="436"/>
        <item x="294"/>
        <item x="310"/>
        <item x="76"/>
        <item x="179"/>
        <item x="425"/>
        <item x="352"/>
        <item x="81"/>
        <item x="489"/>
        <item x="198"/>
        <item x="504"/>
        <item x="130"/>
        <item x="386"/>
        <item x="379"/>
        <item x="217"/>
        <item x="254"/>
        <item x="12"/>
        <item x="401"/>
        <item x="25"/>
        <item x="83"/>
        <item x="222"/>
        <item x="203"/>
        <item x="459"/>
        <item x="393"/>
        <item x="414"/>
        <item x="472"/>
        <item x="287"/>
        <item x="194"/>
        <item x="483"/>
        <item x="351"/>
        <item x="195"/>
        <item x="90"/>
        <item x="42"/>
        <item x="365"/>
        <item x="183"/>
        <item x="492"/>
        <item x="161"/>
        <item x="237"/>
        <item x="303"/>
        <item x="119"/>
        <item x="432"/>
        <item x="444"/>
        <item x="44"/>
        <item x="141"/>
        <item x="415"/>
        <item x="458"/>
        <item x="230"/>
        <item x="381"/>
        <item x="26"/>
        <item x="356"/>
        <item x="313"/>
        <item x="36"/>
        <item x="487"/>
        <item x="383"/>
        <item x="228"/>
        <item x="299"/>
        <item x="261"/>
        <item x="167"/>
        <item x="485"/>
        <item x="135"/>
        <item x="50"/>
        <item x="137"/>
        <item x="368"/>
        <item x="144"/>
        <item x="257"/>
        <item x="189"/>
        <item x="275"/>
        <item x="214"/>
        <item x="121"/>
        <item x="154"/>
        <item x="430"/>
        <item x="105"/>
        <item x="40"/>
        <item x="442"/>
        <item x="292"/>
        <item x="99"/>
        <item x="300"/>
        <item x="450"/>
        <item x="453"/>
        <item x="33"/>
        <item x="84"/>
        <item x="45"/>
        <item x="91"/>
        <item x="394"/>
        <item x="358"/>
        <item x="216"/>
        <item x="13"/>
        <item x="408"/>
        <item x="187"/>
        <item x="336"/>
        <item x="446"/>
        <item x="126"/>
        <item x="273"/>
        <item x="3"/>
        <item x="293"/>
        <item x="181"/>
        <item x="20"/>
        <item x="321"/>
        <item x="333"/>
        <item x="0"/>
        <item x="278"/>
        <item x="396"/>
        <item t="default"/>
      </items>
    </pivotField>
    <pivotField axis="axisRow" showAll="0">
      <items count="12">
        <item x="7"/>
        <item x="0"/>
        <item x="3"/>
        <item x="2"/>
        <item x="6"/>
        <item x="8"/>
        <item x="5"/>
        <item x="10"/>
        <item x="9"/>
        <item x="1"/>
        <item x="4"/>
        <item t="default"/>
      </items>
    </pivotField>
    <pivotField dataField="1" numFmtId="167" showAll="0"/>
  </pivotFields>
  <rowFields count="2">
    <field x="1"/>
    <field x="0"/>
  </rowFields>
  <rowItems count="531">
    <i>
      <x/>
    </i>
    <i r="1">
      <x v="93"/>
    </i>
    <i r="1">
      <x v="299"/>
    </i>
    <i r="1">
      <x v="486"/>
    </i>
    <i>
      <x v="1"/>
    </i>
    <i r="1">
      <x v="2"/>
    </i>
    <i r="1">
      <x v="10"/>
    </i>
    <i r="1">
      <x v="29"/>
    </i>
    <i r="1">
      <x v="60"/>
    </i>
    <i r="1">
      <x v="94"/>
    </i>
    <i r="1">
      <x v="99"/>
    </i>
    <i r="1">
      <x v="108"/>
    </i>
    <i r="1">
      <x v="124"/>
    </i>
    <i r="1">
      <x v="163"/>
    </i>
    <i r="1">
      <x v="254"/>
    </i>
    <i r="1">
      <x v="263"/>
    </i>
    <i r="1">
      <x v="282"/>
    </i>
    <i r="1">
      <x v="300"/>
    </i>
    <i r="1">
      <x v="314"/>
    </i>
    <i r="1">
      <x v="324"/>
    </i>
    <i r="1">
      <x v="401"/>
    </i>
    <i r="1">
      <x v="421"/>
    </i>
    <i r="1">
      <x v="477"/>
    </i>
    <i r="1">
      <x v="485"/>
    </i>
    <i r="1">
      <x v="492"/>
    </i>
    <i r="1">
      <x v="503"/>
    </i>
    <i>
      <x v="2"/>
    </i>
    <i r="1">
      <x/>
    </i>
    <i r="1">
      <x v="3"/>
    </i>
    <i r="1">
      <x v="4"/>
    </i>
    <i r="1">
      <x v="12"/>
    </i>
    <i r="1">
      <x v="13"/>
    </i>
    <i r="1">
      <x v="25"/>
    </i>
    <i r="1">
      <x v="35"/>
    </i>
    <i r="1">
      <x v="45"/>
    </i>
    <i r="1">
      <x v="52"/>
    </i>
    <i r="1">
      <x v="53"/>
    </i>
    <i r="1">
      <x v="56"/>
    </i>
    <i r="1">
      <x v="71"/>
    </i>
    <i r="1">
      <x v="79"/>
    </i>
    <i r="1">
      <x v="80"/>
    </i>
    <i r="1">
      <x v="84"/>
    </i>
    <i r="1">
      <x v="85"/>
    </i>
    <i r="1">
      <x v="95"/>
    </i>
    <i r="1">
      <x v="97"/>
    </i>
    <i r="1">
      <x v="100"/>
    </i>
    <i r="1">
      <x v="103"/>
    </i>
    <i r="1">
      <x v="110"/>
    </i>
    <i r="1">
      <x v="112"/>
    </i>
    <i r="1">
      <x v="113"/>
    </i>
    <i r="1">
      <x v="115"/>
    </i>
    <i r="1">
      <x v="120"/>
    </i>
    <i r="1">
      <x v="125"/>
    </i>
    <i r="1">
      <x v="127"/>
    </i>
    <i r="1">
      <x v="128"/>
    </i>
    <i r="1">
      <x v="133"/>
    </i>
    <i r="1">
      <x v="136"/>
    </i>
    <i r="1">
      <x v="137"/>
    </i>
    <i r="1">
      <x v="140"/>
    </i>
    <i r="1">
      <x v="148"/>
    </i>
    <i r="1">
      <x v="149"/>
    </i>
    <i r="1">
      <x v="152"/>
    </i>
    <i r="1">
      <x v="153"/>
    </i>
    <i r="1">
      <x v="154"/>
    </i>
    <i r="1">
      <x v="157"/>
    </i>
    <i r="1">
      <x v="166"/>
    </i>
    <i r="1">
      <x v="168"/>
    </i>
    <i r="1">
      <x v="181"/>
    </i>
    <i r="1">
      <x v="183"/>
    </i>
    <i r="1">
      <x v="188"/>
    </i>
    <i r="1">
      <x v="200"/>
    </i>
    <i r="1">
      <x v="209"/>
    </i>
    <i r="1">
      <x v="215"/>
    </i>
    <i r="1">
      <x v="216"/>
    </i>
    <i r="1">
      <x v="222"/>
    </i>
    <i r="1">
      <x v="223"/>
    </i>
    <i r="1">
      <x v="224"/>
    </i>
    <i r="1">
      <x v="225"/>
    </i>
    <i r="1">
      <x v="228"/>
    </i>
    <i r="1">
      <x v="233"/>
    </i>
    <i r="1">
      <x v="236"/>
    </i>
    <i r="1">
      <x v="237"/>
    </i>
    <i r="1">
      <x v="238"/>
    </i>
    <i r="1">
      <x v="243"/>
    </i>
    <i r="1">
      <x v="245"/>
    </i>
    <i r="1">
      <x v="246"/>
    </i>
    <i r="1">
      <x v="250"/>
    </i>
    <i r="1">
      <x v="253"/>
    </i>
    <i r="1">
      <x v="265"/>
    </i>
    <i r="1">
      <x v="266"/>
    </i>
    <i r="1">
      <x v="268"/>
    </i>
    <i r="1">
      <x v="276"/>
    </i>
    <i r="1">
      <x v="280"/>
    </i>
    <i r="1">
      <x v="282"/>
    </i>
    <i r="1">
      <x v="283"/>
    </i>
    <i r="1">
      <x v="285"/>
    </i>
    <i r="1">
      <x v="288"/>
    </i>
    <i r="1">
      <x v="293"/>
    </i>
    <i r="1">
      <x v="307"/>
    </i>
    <i r="1">
      <x v="308"/>
    </i>
    <i r="1">
      <x v="311"/>
    </i>
    <i r="1">
      <x v="316"/>
    </i>
    <i r="1">
      <x v="318"/>
    </i>
    <i r="1">
      <x v="321"/>
    </i>
    <i r="1">
      <x v="322"/>
    </i>
    <i r="1">
      <x v="328"/>
    </i>
    <i r="1">
      <x v="330"/>
    </i>
    <i r="1">
      <x v="352"/>
    </i>
    <i r="1">
      <x v="375"/>
    </i>
    <i r="1">
      <x v="376"/>
    </i>
    <i r="1">
      <x v="377"/>
    </i>
    <i r="1">
      <x v="380"/>
    </i>
    <i r="1">
      <x v="388"/>
    </i>
    <i r="1">
      <x v="389"/>
    </i>
    <i r="1">
      <x v="392"/>
    </i>
    <i r="1">
      <x v="398"/>
    </i>
    <i r="1">
      <x v="404"/>
    </i>
    <i r="1">
      <x v="408"/>
    </i>
    <i r="1">
      <x v="409"/>
    </i>
    <i r="1">
      <x v="410"/>
    </i>
    <i r="1">
      <x v="416"/>
    </i>
    <i r="1">
      <x v="417"/>
    </i>
    <i r="1">
      <x v="419"/>
    </i>
    <i r="1">
      <x v="420"/>
    </i>
    <i r="1">
      <x v="431"/>
    </i>
    <i r="1">
      <x v="434"/>
    </i>
    <i r="1">
      <x v="440"/>
    </i>
    <i r="1">
      <x v="445"/>
    </i>
    <i r="1">
      <x v="454"/>
    </i>
    <i r="1">
      <x v="455"/>
    </i>
    <i r="1">
      <x v="457"/>
    </i>
    <i r="1">
      <x v="460"/>
    </i>
    <i r="1">
      <x v="465"/>
    </i>
    <i r="1">
      <x v="467"/>
    </i>
    <i r="1">
      <x v="479"/>
    </i>
    <i r="1">
      <x v="481"/>
    </i>
    <i r="1">
      <x v="484"/>
    </i>
    <i r="1">
      <x v="490"/>
    </i>
    <i r="1">
      <x v="493"/>
    </i>
    <i r="1">
      <x v="494"/>
    </i>
    <i r="1">
      <x v="497"/>
    </i>
    <i>
      <x v="3"/>
    </i>
    <i r="1">
      <x v="5"/>
    </i>
    <i r="1">
      <x v="118"/>
    </i>
    <i r="1">
      <x v="142"/>
    </i>
    <i r="1">
      <x v="150"/>
    </i>
    <i r="1">
      <x v="195"/>
    </i>
    <i r="1">
      <x v="214"/>
    </i>
    <i r="1">
      <x v="469"/>
    </i>
    <i r="1">
      <x v="500"/>
    </i>
    <i>
      <x v="4"/>
    </i>
    <i r="1">
      <x v="11"/>
    </i>
    <i r="1">
      <x v="14"/>
    </i>
    <i r="1">
      <x v="15"/>
    </i>
    <i r="1">
      <x v="37"/>
    </i>
    <i r="1">
      <x v="63"/>
    </i>
    <i r="1">
      <x v="122"/>
    </i>
    <i r="1">
      <x v="212"/>
    </i>
    <i r="1">
      <x v="252"/>
    </i>
    <i r="1">
      <x v="258"/>
    </i>
    <i r="1">
      <x v="272"/>
    </i>
    <i r="1">
      <x v="282"/>
    </i>
    <i r="1">
      <x v="302"/>
    </i>
    <i r="1">
      <x v="325"/>
    </i>
    <i r="1">
      <x v="329"/>
    </i>
    <i r="1">
      <x v="350"/>
    </i>
    <i r="1">
      <x v="402"/>
    </i>
    <i r="1">
      <x v="406"/>
    </i>
    <i r="1">
      <x v="413"/>
    </i>
    <i r="1">
      <x v="415"/>
    </i>
    <i r="1">
      <x v="418"/>
    </i>
    <i r="1">
      <x v="464"/>
    </i>
    <i r="1">
      <x v="474"/>
    </i>
    <i>
      <x v="5"/>
    </i>
    <i r="1">
      <x v="38"/>
    </i>
    <i r="1">
      <x v="370"/>
    </i>
    <i>
      <x v="6"/>
    </i>
    <i r="1">
      <x v="17"/>
    </i>
    <i r="1">
      <x v="66"/>
    </i>
    <i r="1">
      <x v="94"/>
    </i>
    <i r="1">
      <x v="139"/>
    </i>
    <i r="1">
      <x v="167"/>
    </i>
    <i r="1">
      <x v="173"/>
    </i>
    <i r="1">
      <x v="174"/>
    </i>
    <i r="1">
      <x v="197"/>
    </i>
    <i r="1">
      <x v="198"/>
    </i>
    <i r="1">
      <x v="207"/>
    </i>
    <i r="1">
      <x v="233"/>
    </i>
    <i r="1">
      <x v="267"/>
    </i>
    <i r="1">
      <x v="274"/>
    </i>
    <i r="1">
      <x v="281"/>
    </i>
    <i r="1">
      <x v="291"/>
    </i>
    <i r="1">
      <x v="301"/>
    </i>
    <i r="1">
      <x v="351"/>
    </i>
    <i r="1">
      <x v="356"/>
    </i>
    <i r="1">
      <x v="364"/>
    </i>
    <i r="1">
      <x v="365"/>
    </i>
    <i r="1">
      <x v="366"/>
    </i>
    <i r="1">
      <x v="393"/>
    </i>
    <i r="1">
      <x v="396"/>
    </i>
    <i r="1">
      <x v="399"/>
    </i>
    <i r="1">
      <x v="422"/>
    </i>
    <i r="1">
      <x v="444"/>
    </i>
    <i r="1">
      <x v="451"/>
    </i>
    <i r="1">
      <x v="491"/>
    </i>
    <i>
      <x v="7"/>
    </i>
    <i r="1">
      <x v="471"/>
    </i>
    <i>
      <x v="8"/>
    </i>
    <i r="1">
      <x v="32"/>
    </i>
    <i r="1">
      <x v="185"/>
    </i>
    <i r="1">
      <x v="209"/>
    </i>
    <i r="1">
      <x v="233"/>
    </i>
    <i r="1">
      <x v="282"/>
    </i>
    <i r="1">
      <x v="312"/>
    </i>
    <i>
      <x v="9"/>
    </i>
    <i r="1">
      <x v="1"/>
    </i>
    <i r="1">
      <x v="3"/>
    </i>
    <i r="1">
      <x v="6"/>
    </i>
    <i r="1">
      <x v="7"/>
    </i>
    <i r="1">
      <x v="8"/>
    </i>
    <i r="1">
      <x v="9"/>
    </i>
    <i r="1">
      <x v="16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30"/>
    </i>
    <i r="1">
      <x v="31"/>
    </i>
    <i r="1">
      <x v="33"/>
    </i>
    <i r="1">
      <x v="34"/>
    </i>
    <i r="1">
      <x v="36"/>
    </i>
    <i r="1">
      <x v="39"/>
    </i>
    <i r="1">
      <x v="40"/>
    </i>
    <i r="1">
      <x v="41"/>
    </i>
    <i r="1">
      <x v="42"/>
    </i>
    <i r="1">
      <x v="44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4"/>
    </i>
    <i r="1">
      <x v="55"/>
    </i>
    <i r="1">
      <x v="57"/>
    </i>
    <i r="1">
      <x v="58"/>
    </i>
    <i r="1">
      <x v="59"/>
    </i>
    <i r="1">
      <x v="61"/>
    </i>
    <i r="1">
      <x v="62"/>
    </i>
    <i r="1">
      <x v="64"/>
    </i>
    <i r="1">
      <x v="65"/>
    </i>
    <i r="1">
      <x v="67"/>
    </i>
    <i r="1">
      <x v="68"/>
    </i>
    <i r="1">
      <x v="69"/>
    </i>
    <i r="1">
      <x v="70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1"/>
    </i>
    <i r="1">
      <x v="82"/>
    </i>
    <i r="1">
      <x v="83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4"/>
    </i>
    <i r="1">
      <x v="96"/>
    </i>
    <i r="1">
      <x v="98"/>
    </i>
    <i r="1">
      <x v="101"/>
    </i>
    <i r="1">
      <x v="102"/>
    </i>
    <i r="1">
      <x v="104"/>
    </i>
    <i r="1">
      <x v="105"/>
    </i>
    <i r="1">
      <x v="106"/>
    </i>
    <i r="1">
      <x v="107"/>
    </i>
    <i r="1">
      <x v="109"/>
    </i>
    <i r="1">
      <x v="111"/>
    </i>
    <i r="1">
      <x v="114"/>
    </i>
    <i r="1">
      <x v="116"/>
    </i>
    <i r="1">
      <x v="119"/>
    </i>
    <i r="1">
      <x v="126"/>
    </i>
    <i r="1">
      <x v="129"/>
    </i>
    <i r="1">
      <x v="131"/>
    </i>
    <i r="1">
      <x v="132"/>
    </i>
    <i r="1">
      <x v="134"/>
    </i>
    <i r="1">
      <x v="135"/>
    </i>
    <i r="1">
      <x v="138"/>
    </i>
    <i r="1">
      <x v="141"/>
    </i>
    <i r="1">
      <x v="144"/>
    </i>
    <i r="1">
      <x v="145"/>
    </i>
    <i r="1">
      <x v="146"/>
    </i>
    <i r="1">
      <x v="147"/>
    </i>
    <i r="1">
      <x v="151"/>
    </i>
    <i r="1">
      <x v="155"/>
    </i>
    <i r="1">
      <x v="156"/>
    </i>
    <i r="1">
      <x v="159"/>
    </i>
    <i r="1">
      <x v="160"/>
    </i>
    <i r="1">
      <x v="161"/>
    </i>
    <i r="1">
      <x v="162"/>
    </i>
    <i r="1">
      <x v="164"/>
    </i>
    <i r="1">
      <x v="169"/>
    </i>
    <i r="1">
      <x v="170"/>
    </i>
    <i r="1">
      <x v="172"/>
    </i>
    <i r="1">
      <x v="175"/>
    </i>
    <i r="1">
      <x v="176"/>
    </i>
    <i r="1">
      <x v="178"/>
    </i>
    <i r="1">
      <x v="179"/>
    </i>
    <i r="1">
      <x v="180"/>
    </i>
    <i r="1">
      <x v="182"/>
    </i>
    <i r="1">
      <x v="184"/>
    </i>
    <i r="1">
      <x v="186"/>
    </i>
    <i r="1">
      <x v="187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6"/>
    </i>
    <i r="1">
      <x v="201"/>
    </i>
    <i r="1">
      <x v="202"/>
    </i>
    <i r="1">
      <x v="203"/>
    </i>
    <i r="1">
      <x v="204"/>
    </i>
    <i r="1">
      <x v="206"/>
    </i>
    <i r="1">
      <x v="208"/>
    </i>
    <i r="1">
      <x v="209"/>
    </i>
    <i r="1">
      <x v="210"/>
    </i>
    <i r="1">
      <x v="211"/>
    </i>
    <i r="1">
      <x v="213"/>
    </i>
    <i r="1">
      <x v="217"/>
    </i>
    <i r="1">
      <x v="218"/>
    </i>
    <i r="1">
      <x v="219"/>
    </i>
    <i r="1">
      <x v="220"/>
    </i>
    <i r="1">
      <x v="221"/>
    </i>
    <i r="1">
      <x v="226"/>
    </i>
    <i r="1">
      <x v="227"/>
    </i>
    <i r="1">
      <x v="229"/>
    </i>
    <i r="1">
      <x v="230"/>
    </i>
    <i r="1">
      <x v="231"/>
    </i>
    <i r="1">
      <x v="232"/>
    </i>
    <i r="1">
      <x v="233"/>
    </i>
    <i r="1">
      <x v="235"/>
    </i>
    <i r="1">
      <x v="239"/>
    </i>
    <i r="1">
      <x v="240"/>
    </i>
    <i r="1">
      <x v="241"/>
    </i>
    <i r="1">
      <x v="242"/>
    </i>
    <i r="1">
      <x v="244"/>
    </i>
    <i r="1">
      <x v="247"/>
    </i>
    <i r="1">
      <x v="248"/>
    </i>
    <i r="1">
      <x v="249"/>
    </i>
    <i r="1">
      <x v="251"/>
    </i>
    <i r="1">
      <x v="255"/>
    </i>
    <i r="1">
      <x v="256"/>
    </i>
    <i r="1">
      <x v="257"/>
    </i>
    <i r="1">
      <x v="259"/>
    </i>
    <i r="1">
      <x v="260"/>
    </i>
    <i r="1">
      <x v="262"/>
    </i>
    <i r="1">
      <x v="264"/>
    </i>
    <i r="1">
      <x v="269"/>
    </i>
    <i r="1">
      <x v="270"/>
    </i>
    <i r="1">
      <x v="271"/>
    </i>
    <i r="1">
      <x v="273"/>
    </i>
    <i r="1">
      <x v="275"/>
    </i>
    <i r="1">
      <x v="277"/>
    </i>
    <i r="1">
      <x v="278"/>
    </i>
    <i r="1">
      <x v="279"/>
    </i>
    <i r="1">
      <x v="282"/>
    </i>
    <i r="1">
      <x v="284"/>
    </i>
    <i r="1">
      <x v="285"/>
    </i>
    <i r="1">
      <x v="286"/>
    </i>
    <i r="1">
      <x v="287"/>
    </i>
    <i r="1">
      <x v="289"/>
    </i>
    <i r="1">
      <x v="290"/>
    </i>
    <i r="1">
      <x v="292"/>
    </i>
    <i r="1">
      <x v="294"/>
    </i>
    <i r="1">
      <x v="295"/>
    </i>
    <i r="1">
      <x v="296"/>
    </i>
    <i r="1">
      <x v="298"/>
    </i>
    <i r="1">
      <x v="303"/>
    </i>
    <i r="1">
      <x v="304"/>
    </i>
    <i r="1">
      <x v="305"/>
    </i>
    <i r="1">
      <x v="306"/>
    </i>
    <i r="1">
      <x v="309"/>
    </i>
    <i r="1">
      <x v="310"/>
    </i>
    <i r="1">
      <x v="313"/>
    </i>
    <i r="1">
      <x v="315"/>
    </i>
    <i r="1">
      <x v="317"/>
    </i>
    <i r="1">
      <x v="319"/>
    </i>
    <i r="1">
      <x v="320"/>
    </i>
    <i r="1">
      <x v="323"/>
    </i>
    <i r="1">
      <x v="327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3"/>
    </i>
    <i r="1">
      <x v="354"/>
    </i>
    <i r="1">
      <x v="355"/>
    </i>
    <i r="1">
      <x v="357"/>
    </i>
    <i r="1">
      <x v="360"/>
    </i>
    <i r="1">
      <x v="361"/>
    </i>
    <i r="1">
      <x v="362"/>
    </i>
    <i r="1">
      <x v="363"/>
    </i>
    <i r="1">
      <x v="367"/>
    </i>
    <i r="1">
      <x v="368"/>
    </i>
    <i r="1">
      <x v="369"/>
    </i>
    <i r="1">
      <x v="371"/>
    </i>
    <i r="1">
      <x v="372"/>
    </i>
    <i r="1">
      <x v="373"/>
    </i>
    <i r="1">
      <x v="374"/>
    </i>
    <i r="1">
      <x v="378"/>
    </i>
    <i r="1">
      <x v="379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90"/>
    </i>
    <i r="1">
      <x v="391"/>
    </i>
    <i r="1">
      <x v="394"/>
    </i>
    <i r="1">
      <x v="395"/>
    </i>
    <i r="1">
      <x v="397"/>
    </i>
    <i r="1">
      <x v="400"/>
    </i>
    <i r="1">
      <x v="403"/>
    </i>
    <i r="1">
      <x v="405"/>
    </i>
    <i r="1">
      <x v="407"/>
    </i>
    <i r="1">
      <x v="411"/>
    </i>
    <i r="1">
      <x v="412"/>
    </i>
    <i r="1">
      <x v="414"/>
    </i>
    <i r="1">
      <x v="423"/>
    </i>
    <i r="1">
      <x v="424"/>
    </i>
    <i r="1">
      <x v="425"/>
    </i>
    <i r="1">
      <x v="426"/>
    </i>
    <i r="1">
      <x v="427"/>
    </i>
    <i r="1">
      <x v="428"/>
    </i>
    <i r="1">
      <x v="429"/>
    </i>
    <i r="1">
      <x v="430"/>
    </i>
    <i r="1">
      <x v="433"/>
    </i>
    <i r="1">
      <x v="435"/>
    </i>
    <i r="1">
      <x v="436"/>
    </i>
    <i r="1">
      <x v="437"/>
    </i>
    <i r="1">
      <x v="438"/>
    </i>
    <i r="1">
      <x v="439"/>
    </i>
    <i r="1">
      <x v="441"/>
    </i>
    <i r="1">
      <x v="442"/>
    </i>
    <i r="1">
      <x v="447"/>
    </i>
    <i r="1">
      <x v="448"/>
    </i>
    <i r="1">
      <x v="449"/>
    </i>
    <i r="1">
      <x v="450"/>
    </i>
    <i r="1">
      <x v="452"/>
    </i>
    <i r="1">
      <x v="453"/>
    </i>
    <i r="1">
      <x v="456"/>
    </i>
    <i r="1">
      <x v="459"/>
    </i>
    <i r="1">
      <x v="461"/>
    </i>
    <i r="1">
      <x v="462"/>
    </i>
    <i r="1">
      <x v="463"/>
    </i>
    <i r="1">
      <x v="466"/>
    </i>
    <i r="1">
      <x v="468"/>
    </i>
    <i r="1">
      <x v="470"/>
    </i>
    <i r="1">
      <x v="472"/>
    </i>
    <i r="1">
      <x v="473"/>
    </i>
    <i r="1">
      <x v="475"/>
    </i>
    <i r="1">
      <x v="478"/>
    </i>
    <i r="1">
      <x v="480"/>
    </i>
    <i r="1">
      <x v="482"/>
    </i>
    <i r="1">
      <x v="483"/>
    </i>
    <i r="1">
      <x v="487"/>
    </i>
    <i r="1">
      <x v="488"/>
    </i>
    <i r="1">
      <x v="489"/>
    </i>
    <i r="1">
      <x v="495"/>
    </i>
    <i r="1">
      <x v="496"/>
    </i>
    <i r="1">
      <x v="498"/>
    </i>
    <i r="1">
      <x v="501"/>
    </i>
    <i r="1">
      <x v="504"/>
    </i>
    <i r="1">
      <x v="505"/>
    </i>
    <i>
      <x v="10"/>
    </i>
    <i r="1">
      <x v="21"/>
    </i>
    <i r="1">
      <x v="43"/>
    </i>
    <i r="1">
      <x v="117"/>
    </i>
    <i r="1">
      <x v="121"/>
    </i>
    <i r="1">
      <x v="123"/>
    </i>
    <i r="1">
      <x v="130"/>
    </i>
    <i r="1">
      <x v="143"/>
    </i>
    <i r="1">
      <x v="158"/>
    </i>
    <i r="1">
      <x v="165"/>
    </i>
    <i r="1">
      <x v="171"/>
    </i>
    <i r="1">
      <x v="177"/>
    </i>
    <i r="1">
      <x v="199"/>
    </i>
    <i r="1">
      <x v="205"/>
    </i>
    <i r="1">
      <x v="234"/>
    </i>
    <i r="1">
      <x v="261"/>
    </i>
    <i r="1">
      <x v="297"/>
    </i>
    <i r="1">
      <x v="326"/>
    </i>
    <i r="1">
      <x v="358"/>
    </i>
    <i r="1">
      <x v="359"/>
    </i>
    <i r="1">
      <x v="432"/>
    </i>
    <i r="1">
      <x v="443"/>
    </i>
    <i r="1">
      <x v="446"/>
    </i>
    <i r="1">
      <x v="458"/>
    </i>
    <i r="1">
      <x v="476"/>
    </i>
    <i r="1">
      <x v="499"/>
    </i>
    <i r="1">
      <x v="502"/>
    </i>
    <i t="grand">
      <x/>
    </i>
  </rowItems>
  <colItems count="1">
    <i/>
  </colItems>
  <dataFields count="1">
    <dataField name="Q3 Spend" fld="2" baseField="1" baseItem="0"/>
  </dataFields>
  <formats count="4"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1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8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304" totalsRowShown="0" headerRowDxfId="10" dataDxfId="9">
  <autoFilter ref="A6:E304" xr:uid="{00000000-0009-0000-0100-000001000000}"/>
  <tableColumns count="5">
    <tableColumn id="1" xr3:uid="{00000000-0010-0000-0000-000001000000}" name="Usf Department Description" dataDxfId="8"/>
    <tableColumn id="2" xr3:uid="{00000000-0010-0000-0000-000002000000}" name="Jan" dataDxfId="7" dataCellStyle="Currency"/>
    <tableColumn id="3" xr3:uid="{00000000-0010-0000-0000-000003000000}" name="Feb" dataDxfId="6" dataCellStyle="Currency"/>
    <tableColumn id="4" xr3:uid="{00000000-0010-0000-0000-000004000000}" name="Mar" dataDxfId="5" dataCellStyle="Currency"/>
    <tableColumn id="14" xr3:uid="{00000000-0010-0000-0000-00000E000000}" name="Totals" dataDxfId="4">
      <calculatedColumnFormula>SUM(Table1[[#This Row],[Jan]:[Mar]])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1-09-24T17:41:28.52" personId="{025303E1-65F6-418B-9393-496A64166F5E}" id="{D3D8A804-71ED-482C-9414-ED092F4AD797}">
    <text>African American &amp; Woman Owned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4"/>
  <sheetViews>
    <sheetView workbookViewId="0">
      <selection sqref="A1:C1"/>
    </sheetView>
  </sheetViews>
  <sheetFormatPr defaultRowHeight="14.4" x14ac:dyDescent="0.3"/>
  <cols>
    <col min="1" max="1" width="27.6640625" customWidth="1"/>
    <col min="3" max="3" width="9.109375" customWidth="1"/>
  </cols>
  <sheetData>
    <row r="1" spans="1:7" ht="23.4" x14ac:dyDescent="0.45">
      <c r="A1" s="147" t="s">
        <v>11</v>
      </c>
      <c r="B1" s="147"/>
      <c r="C1" s="147"/>
    </row>
    <row r="4" spans="1:7" x14ac:dyDescent="0.3">
      <c r="A4" s="18" t="s">
        <v>12</v>
      </c>
    </row>
    <row r="5" spans="1:7" x14ac:dyDescent="0.3">
      <c r="A5" s="18" t="s">
        <v>13</v>
      </c>
    </row>
    <row r="6" spans="1:7" x14ac:dyDescent="0.3">
      <c r="A6" s="18" t="s">
        <v>14</v>
      </c>
    </row>
    <row r="7" spans="1:7" x14ac:dyDescent="0.3">
      <c r="A7" s="18" t="s">
        <v>15</v>
      </c>
    </row>
    <row r="8" spans="1:7" x14ac:dyDescent="0.3">
      <c r="A8" s="18" t="s">
        <v>21</v>
      </c>
    </row>
    <row r="9" spans="1:7" x14ac:dyDescent="0.3">
      <c r="A9" s="20" t="s">
        <v>16</v>
      </c>
      <c r="B9" s="21"/>
      <c r="C9" s="21"/>
      <c r="D9" s="21"/>
      <c r="E9" s="21"/>
      <c r="F9" s="21"/>
      <c r="G9" s="21"/>
    </row>
    <row r="12" spans="1:7" x14ac:dyDescent="0.3">
      <c r="A12" s="19" t="s">
        <v>20</v>
      </c>
    </row>
    <row r="13" spans="1:7" x14ac:dyDescent="0.3">
      <c r="A13" t="s">
        <v>26</v>
      </c>
    </row>
    <row r="14" spans="1:7" x14ac:dyDescent="0.3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T41"/>
  <sheetViews>
    <sheetView tabSelected="1" topLeftCell="A6" zoomScale="90" zoomScaleNormal="90" workbookViewId="0">
      <selection activeCell="G9" sqref="G9"/>
    </sheetView>
  </sheetViews>
  <sheetFormatPr defaultColWidth="9.109375" defaultRowHeight="14.4" x14ac:dyDescent="0.3"/>
  <cols>
    <col min="1" max="1" width="41.88671875" bestFit="1" customWidth="1"/>
    <col min="2" max="2" width="5.33203125" customWidth="1"/>
    <col min="3" max="3" width="18.109375" style="22" customWidth="1"/>
    <col min="4" max="4" width="8.109375" customWidth="1"/>
    <col min="5" max="5" width="14.6640625" style="22" customWidth="1"/>
    <col min="6" max="6" width="4.88671875" customWidth="1"/>
    <col min="7" max="7" width="17.33203125" style="22" customWidth="1"/>
    <col min="8" max="8" width="5.109375" hidden="1" customWidth="1"/>
    <col min="9" max="9" width="9.88671875" hidden="1" customWidth="1"/>
    <col min="10" max="10" width="4.6640625" customWidth="1"/>
    <col min="11" max="11" width="17.33203125" style="22" customWidth="1"/>
    <col min="12" max="12" width="1.5546875" customWidth="1"/>
    <col min="13" max="13" width="4.109375" bestFit="1" customWidth="1"/>
    <col min="14" max="14" width="17.33203125" style="22" customWidth="1"/>
    <col min="15" max="15" width="5.5546875" bestFit="1" customWidth="1"/>
    <col min="16" max="16" width="17.33203125" style="22" customWidth="1"/>
    <col min="17" max="17" width="1.5546875" customWidth="1"/>
    <col min="18" max="18" width="18.88671875" customWidth="1"/>
    <col min="19" max="19" width="20" customWidth="1"/>
    <col min="20" max="20" width="12.109375" customWidth="1"/>
    <col min="21" max="21" width="17.21875" bestFit="1" customWidth="1"/>
  </cols>
  <sheetData>
    <row r="6" spans="1:20" ht="34.5" customHeight="1" x14ac:dyDescent="0.3"/>
    <row r="7" spans="1:20" ht="19.95" customHeight="1" x14ac:dyDescent="0.3">
      <c r="A7" s="119" t="s">
        <v>24</v>
      </c>
      <c r="B7" s="160" t="s">
        <v>33</v>
      </c>
      <c r="C7" s="160"/>
      <c r="D7" s="160"/>
    </row>
    <row r="8" spans="1:20" ht="18.45" customHeight="1" x14ac:dyDescent="0.3">
      <c r="A8" s="119" t="s">
        <v>43</v>
      </c>
      <c r="B8" s="160" t="s">
        <v>39</v>
      </c>
      <c r="C8" s="160"/>
      <c r="D8" s="160"/>
      <c r="F8" t="s">
        <v>420</v>
      </c>
      <c r="M8" t="s">
        <v>420</v>
      </c>
      <c r="O8" t="s">
        <v>420</v>
      </c>
    </row>
    <row r="9" spans="1:20" ht="19.95" customHeight="1" x14ac:dyDescent="0.3">
      <c r="A9" s="119" t="s">
        <v>22</v>
      </c>
      <c r="B9" s="161"/>
      <c r="C9" s="160"/>
      <c r="D9" s="160"/>
    </row>
    <row r="10" spans="1:20" ht="18" customHeight="1" x14ac:dyDescent="0.3">
      <c r="A10" s="119" t="s">
        <v>23</v>
      </c>
      <c r="B10" s="160"/>
      <c r="C10" s="160"/>
      <c r="D10" s="160"/>
    </row>
    <row r="11" spans="1:20" ht="18.75" customHeight="1" x14ac:dyDescent="0.3">
      <c r="A11" s="120" t="s">
        <v>419</v>
      </c>
      <c r="B11" s="153" t="s">
        <v>728</v>
      </c>
      <c r="C11" s="153"/>
      <c r="D11" s="153"/>
    </row>
    <row r="12" spans="1:20" ht="33.75" customHeight="1" x14ac:dyDescent="0.35">
      <c r="A12" s="4" t="s">
        <v>0</v>
      </c>
      <c r="B12" s="154" t="s">
        <v>27</v>
      </c>
      <c r="C12" s="154"/>
      <c r="D12" s="154" t="s">
        <v>28</v>
      </c>
      <c r="E12" s="154"/>
      <c r="F12" s="166" t="s">
        <v>533</v>
      </c>
      <c r="G12" s="167"/>
      <c r="H12" s="164"/>
      <c r="I12" s="165"/>
      <c r="J12" s="168" t="s">
        <v>528</v>
      </c>
      <c r="K12" s="165"/>
      <c r="L12" s="11"/>
      <c r="M12" s="164" t="s">
        <v>529</v>
      </c>
      <c r="N12" s="165"/>
      <c r="O12" s="164" t="s">
        <v>530</v>
      </c>
      <c r="P12" s="165"/>
      <c r="Q12" s="11"/>
      <c r="R12" s="164" t="s">
        <v>531</v>
      </c>
      <c r="S12" s="165"/>
    </row>
    <row r="13" spans="1:20" ht="26.25" customHeight="1" x14ac:dyDescent="0.3">
      <c r="A13" s="122"/>
      <c r="B13" s="156"/>
      <c r="C13" s="155" t="s">
        <v>3</v>
      </c>
      <c r="D13" s="158"/>
      <c r="E13" s="148" t="s">
        <v>3</v>
      </c>
      <c r="F13" s="158"/>
      <c r="G13" s="148" t="s">
        <v>3</v>
      </c>
      <c r="H13" s="8"/>
      <c r="J13" s="158"/>
      <c r="K13" s="150" t="s">
        <v>3</v>
      </c>
      <c r="L13" s="12"/>
      <c r="M13" s="158"/>
      <c r="O13" s="158"/>
      <c r="Q13" s="12"/>
      <c r="R13" s="162" t="s">
        <v>181</v>
      </c>
      <c r="S13" s="162" t="s">
        <v>182</v>
      </c>
    </row>
    <row r="14" spans="1:20" ht="26.4" customHeight="1" x14ac:dyDescent="0.3">
      <c r="A14" s="123"/>
      <c r="B14" s="157"/>
      <c r="C14" s="151"/>
      <c r="D14" s="159"/>
      <c r="E14" s="149"/>
      <c r="F14" s="159"/>
      <c r="G14" s="149"/>
      <c r="H14" s="9"/>
      <c r="I14" s="7" t="s">
        <v>3</v>
      </c>
      <c r="J14" s="159"/>
      <c r="K14" s="151"/>
      <c r="L14" s="11"/>
      <c r="M14" s="159"/>
      <c r="N14" s="25" t="s">
        <v>3</v>
      </c>
      <c r="O14" s="159"/>
      <c r="P14" s="25" t="s">
        <v>3</v>
      </c>
      <c r="Q14" s="11"/>
      <c r="R14" s="163"/>
      <c r="S14" s="163"/>
    </row>
    <row r="15" spans="1:20" ht="15" customHeight="1" x14ac:dyDescent="0.4">
      <c r="A15" s="4" t="s">
        <v>318</v>
      </c>
      <c r="B15" s="125" t="s">
        <v>1</v>
      </c>
      <c r="C15" s="28"/>
      <c r="D15" s="10" t="s">
        <v>1</v>
      </c>
      <c r="E15" s="28"/>
      <c r="F15" s="10" t="s">
        <v>1</v>
      </c>
      <c r="G15" s="70"/>
      <c r="H15" s="10" t="s">
        <v>1</v>
      </c>
      <c r="I15" s="2"/>
      <c r="J15" s="10" t="s">
        <v>1</v>
      </c>
      <c r="K15" s="28"/>
      <c r="L15" s="11"/>
      <c r="M15" s="10" t="s">
        <v>1</v>
      </c>
      <c r="N15" s="70"/>
      <c r="O15" s="10" t="s">
        <v>532</v>
      </c>
      <c r="P15" s="70"/>
      <c r="Q15" s="11"/>
      <c r="R15" s="94">
        <f>P24</f>
        <v>35981216.969999999</v>
      </c>
      <c r="S15" s="22">
        <v>226706024.93000132</v>
      </c>
      <c r="T15" s="104">
        <f>R15/S15</f>
        <v>0.15871310425521204</v>
      </c>
    </row>
    <row r="16" spans="1:20" ht="15" customHeight="1" x14ac:dyDescent="0.3">
      <c r="A16" s="13" t="s">
        <v>4</v>
      </c>
      <c r="B16" s="121">
        <v>5</v>
      </c>
      <c r="C16" s="22">
        <v>60789.740000000005</v>
      </c>
      <c r="D16" s="121">
        <v>7</v>
      </c>
      <c r="E16" s="27">
        <v>142366.46</v>
      </c>
      <c r="F16" s="34">
        <v>23</v>
      </c>
      <c r="G16" s="27">
        <v>4594903.3</v>
      </c>
      <c r="H16" s="34" t="e">
        <f xml:space="preserve"> SUM(#REF!,#REF!,#REF!,#REF!,#REF!,#REF!,#REF!,#REF!,#REF!,#REF!,#REF!,#REF!)</f>
        <v>#REF!</v>
      </c>
      <c r="I16" s="34" t="e">
        <f xml:space="preserve"> SUM(#REF!,#REF!,#REF!,#REF!,#REF!,#REF!,#REF!,#REF!,#REF!,#REF!,#REF!,#REF!)</f>
        <v>#REF!</v>
      </c>
      <c r="J16" s="34">
        <v>31</v>
      </c>
      <c r="K16" s="27">
        <f>SUM(C16,E16,G16)</f>
        <v>4798059.5</v>
      </c>
      <c r="L16" s="11"/>
      <c r="M16" s="34">
        <v>15</v>
      </c>
      <c r="N16" s="146">
        <v>1719801.8499999999</v>
      </c>
      <c r="O16" s="34">
        <f>SUM(J16,M16)</f>
        <v>46</v>
      </c>
      <c r="P16" s="27">
        <f>SUM(K16,N16)</f>
        <v>6517861.3499999996</v>
      </c>
      <c r="Q16" s="11"/>
      <c r="R16" s="56">
        <f>P16/$R$15</f>
        <v>0.18114621735652761</v>
      </c>
      <c r="S16" s="56">
        <f>P16/$S$15</f>
        <v>2.8750278480743869E-2</v>
      </c>
    </row>
    <row r="17" spans="1:19" ht="15" customHeight="1" x14ac:dyDescent="0.3">
      <c r="A17" s="1" t="s">
        <v>30</v>
      </c>
      <c r="B17" s="121">
        <v>1</v>
      </c>
      <c r="C17" s="176">
        <v>17598.599999999999</v>
      </c>
      <c r="D17" s="34">
        <v>2</v>
      </c>
      <c r="E17" s="27">
        <v>75444</v>
      </c>
      <c r="F17" s="34">
        <v>33</v>
      </c>
      <c r="G17" s="27">
        <v>264455.64</v>
      </c>
      <c r="H17" s="34" t="e">
        <f xml:space="preserve"> SUM(#REF!,#REF!,#REF!,#REF!,#REF!,#REF!,#REF!,#REF!,#REF!,#REF!,#REF!,#REF!)</f>
        <v>#REF!</v>
      </c>
      <c r="I17" s="34" t="e">
        <f xml:space="preserve"> SUM(#REF!,#REF!,#REF!,#REF!,#REF!,#REF!,#REF!,#REF!,#REF!,#REF!,#REF!,#REF!)</f>
        <v>#REF!</v>
      </c>
      <c r="J17" s="34">
        <v>36</v>
      </c>
      <c r="K17" s="27">
        <f t="shared" ref="K17:K23" si="0">SUM(C17,E17,G17)</f>
        <v>357498.24</v>
      </c>
      <c r="L17" s="11"/>
      <c r="M17" s="34">
        <v>4</v>
      </c>
      <c r="N17" s="146">
        <v>279502.94</v>
      </c>
      <c r="O17" s="34">
        <f t="shared" ref="O17:O23" si="1">SUM(J17,M17)</f>
        <v>40</v>
      </c>
      <c r="P17" s="27">
        <f t="shared" ref="P17:P23" si="2">SUM(K17,N17)</f>
        <v>637001.17999999993</v>
      </c>
      <c r="Q17" s="11"/>
      <c r="R17" s="56">
        <f t="shared" ref="R17:R23" si="3">P17/$R$15</f>
        <v>1.7703714149832992E-2</v>
      </c>
      <c r="S17" s="56">
        <f t="shared" ref="S17:S23" si="4">P17/$S$15</f>
        <v>2.8098114295669161E-3</v>
      </c>
    </row>
    <row r="18" spans="1:19" ht="15" customHeight="1" x14ac:dyDescent="0.3">
      <c r="A18" s="1" t="s">
        <v>5</v>
      </c>
      <c r="B18" s="121">
        <v>6</v>
      </c>
      <c r="C18" s="27">
        <v>163201.56</v>
      </c>
      <c r="D18" s="34">
        <v>0</v>
      </c>
      <c r="E18" s="29">
        <v>0</v>
      </c>
      <c r="F18" s="34">
        <v>44</v>
      </c>
      <c r="G18" s="27">
        <v>1915680.6400000001</v>
      </c>
      <c r="H18" s="34" t="e">
        <f xml:space="preserve"> SUM(#REF!,#REF!,#REF!,#REF!,#REF!,#REF!,#REF!,#REF!,#REF!,#REF!,#REF!,#REF!)</f>
        <v>#REF!</v>
      </c>
      <c r="I18" s="34" t="e">
        <f xml:space="preserve"> SUM(#REF!,#REF!,#REF!,#REF!,#REF!,#REF!,#REF!,#REF!,#REF!,#REF!,#REF!,#REF!)</f>
        <v>#REF!</v>
      </c>
      <c r="J18" s="34">
        <v>46</v>
      </c>
      <c r="K18" s="27">
        <f t="shared" si="0"/>
        <v>2078882.2000000002</v>
      </c>
      <c r="L18" s="11"/>
      <c r="M18" s="34">
        <v>19</v>
      </c>
      <c r="N18" s="146">
        <v>1549845.16</v>
      </c>
      <c r="O18" s="34">
        <f t="shared" si="1"/>
        <v>65</v>
      </c>
      <c r="P18" s="27">
        <f t="shared" si="2"/>
        <v>3628727.3600000003</v>
      </c>
      <c r="Q18" s="11"/>
      <c r="R18" s="56">
        <f t="shared" si="3"/>
        <v>0.10085060110739219</v>
      </c>
      <c r="S18" s="56">
        <f t="shared" si="4"/>
        <v>1.6006311967758338E-2</v>
      </c>
    </row>
    <row r="19" spans="1:19" ht="15" customHeight="1" x14ac:dyDescent="0.3">
      <c r="A19" s="1" t="s">
        <v>6</v>
      </c>
      <c r="B19" s="121">
        <v>8</v>
      </c>
      <c r="C19" s="27">
        <v>2572223.54</v>
      </c>
      <c r="D19" s="34">
        <v>29</v>
      </c>
      <c r="E19" s="27">
        <v>590426.19999999995</v>
      </c>
      <c r="F19" s="34">
        <v>189</v>
      </c>
      <c r="G19" s="27">
        <v>3916477.86</v>
      </c>
      <c r="H19" s="34" t="e">
        <f xml:space="preserve"> SUM(#REF!,#REF!,#REF!,#REF!,#REF!,#REF!,#REF!,#REF!,#REF!,#REF!,#REF!,#REF!)</f>
        <v>#REF!</v>
      </c>
      <c r="I19" s="34" t="e">
        <f xml:space="preserve"> SUM(#REF!,#REF!,#REF!,#REF!,#REF!,#REF!,#REF!,#REF!,#REF!,#REF!,#REF!,#REF!)</f>
        <v>#REF!</v>
      </c>
      <c r="J19" s="34">
        <v>218</v>
      </c>
      <c r="K19" s="27">
        <f t="shared" si="0"/>
        <v>7079127.5999999996</v>
      </c>
      <c r="L19" s="11"/>
      <c r="M19" s="34">
        <v>48</v>
      </c>
      <c r="N19" s="146">
        <v>5045557.66</v>
      </c>
      <c r="O19" s="34">
        <f t="shared" si="1"/>
        <v>266</v>
      </c>
      <c r="P19" s="27">
        <f t="shared" si="2"/>
        <v>12124685.26</v>
      </c>
      <c r="Q19" s="11"/>
      <c r="R19" s="56">
        <f t="shared" si="3"/>
        <v>0.33697262852752252</v>
      </c>
      <c r="S19" s="56">
        <f t="shared" si="4"/>
        <v>5.3481971922641522E-2</v>
      </c>
    </row>
    <row r="20" spans="1:19" ht="15" customHeight="1" x14ac:dyDescent="0.3">
      <c r="A20" s="1" t="s">
        <v>7</v>
      </c>
      <c r="B20" s="121">
        <v>2</v>
      </c>
      <c r="C20" s="27">
        <v>193659.34</v>
      </c>
      <c r="D20" s="34">
        <v>3</v>
      </c>
      <c r="E20" s="27">
        <v>20477.38</v>
      </c>
      <c r="F20" s="34">
        <v>43</v>
      </c>
      <c r="G20" s="27">
        <v>1278030.8700000001</v>
      </c>
      <c r="H20" s="34" t="e">
        <f xml:space="preserve"> SUM(#REF!,#REF!,#REF!,#REF!,#REF!,#REF!,#REF!,#REF!,#REF!,#REF!,#REF!,#REF!)</f>
        <v>#REF!</v>
      </c>
      <c r="I20" s="34" t="e">
        <f xml:space="preserve"> SUM(#REF!,#REF!,#REF!,#REF!,#REF!,#REF!,#REF!,#REF!,#REF!,#REF!,#REF!,#REF!)</f>
        <v>#REF!</v>
      </c>
      <c r="J20" s="34">
        <v>45</v>
      </c>
      <c r="K20" s="27">
        <f t="shared" si="0"/>
        <v>1492167.59</v>
      </c>
      <c r="L20" s="11"/>
      <c r="M20" s="34">
        <v>5</v>
      </c>
      <c r="N20" s="146">
        <v>1442067.8</v>
      </c>
      <c r="O20" s="34">
        <f t="shared" si="1"/>
        <v>50</v>
      </c>
      <c r="P20" s="27">
        <f t="shared" si="2"/>
        <v>2934235.39</v>
      </c>
      <c r="Q20" s="11"/>
      <c r="R20" s="56">
        <f t="shared" si="3"/>
        <v>8.1549086915166671E-2</v>
      </c>
      <c r="S20" s="56">
        <f t="shared" si="4"/>
        <v>1.2942908733484196E-2</v>
      </c>
    </row>
    <row r="21" spans="1:19" ht="15" customHeight="1" x14ac:dyDescent="0.3">
      <c r="A21" s="1" t="s">
        <v>32</v>
      </c>
      <c r="B21" s="121">
        <v>11</v>
      </c>
      <c r="C21" s="27">
        <v>2214793.36</v>
      </c>
      <c r="D21" s="34">
        <v>34</v>
      </c>
      <c r="E21" s="27">
        <v>607654.02</v>
      </c>
      <c r="F21" s="34">
        <v>541</v>
      </c>
      <c r="G21" s="27">
        <v>5977426.9699999997</v>
      </c>
      <c r="H21" s="34" t="e">
        <f xml:space="preserve"> SUM(#REF!,#REF!,#REF!,#REF!,#REF!,#REF!,#REF!,#REF!,#REF!,#REF!,#REF!,#REF!)</f>
        <v>#REF!</v>
      </c>
      <c r="I21" s="34" t="e">
        <f xml:space="preserve"> SUM(#REF!,#REF!,#REF!,#REF!,#REF!,#REF!,#REF!,#REF!,#REF!,#REF!,#REF!,#REF!)</f>
        <v>#REF!</v>
      </c>
      <c r="J21" s="34">
        <v>577</v>
      </c>
      <c r="K21" s="27">
        <f t="shared" si="0"/>
        <v>8799874.3499999996</v>
      </c>
      <c r="L21" s="11"/>
      <c r="M21" s="34">
        <v>1</v>
      </c>
      <c r="N21" s="27">
        <v>9550</v>
      </c>
      <c r="O21" s="34">
        <f t="shared" si="1"/>
        <v>578</v>
      </c>
      <c r="P21" s="27">
        <f t="shared" si="2"/>
        <v>8809424.3499999996</v>
      </c>
      <c r="Q21" s="11"/>
      <c r="R21" s="56">
        <f t="shared" si="3"/>
        <v>0.2448339742745505</v>
      </c>
      <c r="S21" s="56">
        <f t="shared" si="4"/>
        <v>3.8858360084254633E-2</v>
      </c>
    </row>
    <row r="22" spans="1:19" ht="15" customHeight="1" x14ac:dyDescent="0.3">
      <c r="A22" s="1" t="s">
        <v>31</v>
      </c>
      <c r="B22" s="121">
        <v>0</v>
      </c>
      <c r="C22" s="90">
        <v>0</v>
      </c>
      <c r="D22" s="91">
        <v>0</v>
      </c>
      <c r="E22" s="29">
        <v>0</v>
      </c>
      <c r="F22" s="34">
        <v>1</v>
      </c>
      <c r="G22" s="27">
        <v>74261.8</v>
      </c>
      <c r="H22" s="34" t="e">
        <f xml:space="preserve"> SUM(#REF!,#REF!,#REF!,#REF!,#REF!,#REF!,#REF!,#REF!,#REF!,#REF!,#REF!,#REF!)</f>
        <v>#REF!</v>
      </c>
      <c r="I22" s="34" t="e">
        <f xml:space="preserve"> SUM(#REF!,#REF!,#REF!,#REF!,#REF!,#REF!,#REF!,#REF!,#REF!,#REF!,#REF!,#REF!)</f>
        <v>#REF!</v>
      </c>
      <c r="J22" s="34">
        <v>1</v>
      </c>
      <c r="K22" s="27">
        <f t="shared" si="0"/>
        <v>74261.8</v>
      </c>
      <c r="L22" s="11"/>
      <c r="M22" s="34">
        <v>4</v>
      </c>
      <c r="N22" s="146">
        <v>1225838.6599999999</v>
      </c>
      <c r="O22" s="34">
        <f t="shared" si="1"/>
        <v>5</v>
      </c>
      <c r="P22" s="27">
        <f t="shared" si="2"/>
        <v>1300100.46</v>
      </c>
      <c r="Q22" s="11"/>
      <c r="R22" s="56">
        <f t="shared" si="3"/>
        <v>3.6132753961156526E-2</v>
      </c>
      <c r="S22" s="56">
        <f t="shared" si="4"/>
        <v>5.7347415464649616E-3</v>
      </c>
    </row>
    <row r="23" spans="1:19" ht="15" customHeight="1" x14ac:dyDescent="0.3">
      <c r="A23" t="s">
        <v>367</v>
      </c>
      <c r="B23" s="121">
        <v>0</v>
      </c>
      <c r="C23" s="30">
        <v>0</v>
      </c>
      <c r="D23" s="34">
        <v>0</v>
      </c>
      <c r="E23" s="29">
        <v>0</v>
      </c>
      <c r="F23" s="34">
        <v>7</v>
      </c>
      <c r="G23" s="27">
        <v>29181.62</v>
      </c>
      <c r="H23" s="34"/>
      <c r="I23" s="34"/>
      <c r="J23" s="34">
        <v>7</v>
      </c>
      <c r="K23" s="27">
        <f t="shared" si="0"/>
        <v>29181.62</v>
      </c>
      <c r="L23" s="11"/>
      <c r="M23" s="34">
        <v>0</v>
      </c>
      <c r="N23" s="27">
        <v>0</v>
      </c>
      <c r="O23" s="34">
        <f t="shared" si="1"/>
        <v>7</v>
      </c>
      <c r="P23" s="27">
        <f t="shared" si="2"/>
        <v>29181.62</v>
      </c>
      <c r="Q23" s="11"/>
      <c r="R23" s="56">
        <f t="shared" si="3"/>
        <v>8.1102370785097989E-4</v>
      </c>
      <c r="S23" s="56">
        <f t="shared" si="4"/>
        <v>1.2872009029760121E-4</v>
      </c>
    </row>
    <row r="24" spans="1:19" ht="31.5" customHeight="1" x14ac:dyDescent="0.35">
      <c r="A24" s="3" t="s">
        <v>45</v>
      </c>
      <c r="B24" s="124">
        <f t="shared" ref="B24" si="5">SUM(B16:B23)</f>
        <v>33</v>
      </c>
      <c r="C24" s="27">
        <f>SUM(C16:C23)</f>
        <v>5222266.1399999997</v>
      </c>
      <c r="D24" s="35">
        <f>SUM(D16:D23)</f>
        <v>75</v>
      </c>
      <c r="E24" s="27">
        <f>SUM(E16:E23)</f>
        <v>1436368.06</v>
      </c>
      <c r="F24" s="35">
        <f>SUM(F16:F23)</f>
        <v>881</v>
      </c>
      <c r="G24" s="31">
        <f>SUM(G16:G23)</f>
        <v>18050418.699999999</v>
      </c>
      <c r="H24" s="17" t="e">
        <f>SUM(H16:H20)</f>
        <v>#REF!</v>
      </c>
      <c r="I24" s="14" t="e">
        <f>SUM(I16:I20)</f>
        <v>#REF!</v>
      </c>
      <c r="J24" s="35">
        <f>SUM(J16:J23)</f>
        <v>961</v>
      </c>
      <c r="K24" s="30">
        <f>SUM(K16:K23)</f>
        <v>24709052.899999999</v>
      </c>
      <c r="L24" s="11"/>
      <c r="M24" s="35">
        <f>SUM(M16:M23)</f>
        <v>96</v>
      </c>
      <c r="N24" s="31">
        <f>SUM(N16:N23)</f>
        <v>11272164.07</v>
      </c>
      <c r="O24" s="35">
        <f>SUM(O16:O23)</f>
        <v>1057</v>
      </c>
      <c r="P24" s="31">
        <f>SUM(P16:P23)</f>
        <v>35981216.969999999</v>
      </c>
      <c r="Q24" s="11"/>
      <c r="R24" s="43"/>
      <c r="S24" s="43"/>
    </row>
    <row r="25" spans="1:19" ht="15.75" customHeight="1" x14ac:dyDescent="0.3">
      <c r="L25" s="22"/>
      <c r="M25" s="22"/>
      <c r="Q25" s="22"/>
    </row>
    <row r="26" spans="1:19" ht="15.75" hidden="1" customHeight="1" x14ac:dyDescent="0.3">
      <c r="A26" s="1" t="s">
        <v>319</v>
      </c>
      <c r="B26" s="34"/>
      <c r="C26" s="72"/>
      <c r="D26" s="34"/>
      <c r="E26" s="30">
        <v>0</v>
      </c>
      <c r="F26" s="34"/>
      <c r="G26" s="72"/>
      <c r="H26" s="34"/>
      <c r="I26" s="34"/>
      <c r="J26" s="34"/>
      <c r="K26" s="30" t="e">
        <f>#REF!</f>
        <v>#REF!</v>
      </c>
      <c r="L26" s="11"/>
      <c r="M26" s="34"/>
      <c r="N26" s="72"/>
      <c r="O26" s="34"/>
      <c r="P26" s="72"/>
      <c r="Q26" s="11"/>
      <c r="R26" s="56"/>
      <c r="S26" s="56"/>
    </row>
    <row r="27" spans="1:19" ht="32.25" hidden="1" customHeight="1" x14ac:dyDescent="0.35">
      <c r="A27" s="3" t="s">
        <v>37</v>
      </c>
      <c r="B27" s="35">
        <f>B24</f>
        <v>33</v>
      </c>
      <c r="C27" s="27">
        <f>SUM(C24,C26)</f>
        <v>5222266.1399999997</v>
      </c>
      <c r="D27" s="35">
        <f>D24</f>
        <v>75</v>
      </c>
      <c r="E27" s="27">
        <f>SUM(E24+E26)</f>
        <v>1436368.06</v>
      </c>
      <c r="F27" s="35">
        <f>F24</f>
        <v>881</v>
      </c>
      <c r="G27" s="27">
        <f>SUM(G24+G26)</f>
        <v>18050418.699999999</v>
      </c>
      <c r="H27" s="17" t="e">
        <f>SUM(#REF!,#REF!,#REF!,#REF!,#REF!,#REF!,#REF!,#REF!,#REF!,#REF!,#REF!,#REF!)</f>
        <v>#REF!</v>
      </c>
      <c r="I27" s="14" t="e">
        <f>SUM(#REF!,#REF!,#REF!,#REF!,#REF!,#REF!,#REF!,#REF!,#REF!,#REF!,#REF!,#REF!)</f>
        <v>#REF!</v>
      </c>
      <c r="J27" s="35">
        <f>J24</f>
        <v>961</v>
      </c>
      <c r="K27" s="27" t="e">
        <f>SUM(K24,K26)</f>
        <v>#REF!</v>
      </c>
      <c r="L27" s="11"/>
      <c r="M27" s="35">
        <f>M24</f>
        <v>96</v>
      </c>
      <c r="N27" s="27">
        <f>SUM(N24+N26)</f>
        <v>11272164.07</v>
      </c>
      <c r="O27" s="35">
        <f>O24</f>
        <v>1057</v>
      </c>
      <c r="P27" s="27">
        <f>SUM(P24+P26)</f>
        <v>35981216.969999999</v>
      </c>
      <c r="Q27" s="11"/>
      <c r="R27" s="43"/>
      <c r="S27" s="43"/>
    </row>
    <row r="28" spans="1:19" hidden="1" x14ac:dyDescent="0.3"/>
    <row r="29" spans="1:19" hidden="1" x14ac:dyDescent="0.3">
      <c r="A29" s="4" t="s">
        <v>526</v>
      </c>
      <c r="B29" s="152" t="s">
        <v>527</v>
      </c>
    </row>
    <row r="30" spans="1:19" hidden="1" x14ac:dyDescent="0.3">
      <c r="A30" s="4" t="s">
        <v>318</v>
      </c>
      <c r="B30" s="152"/>
    </row>
    <row r="31" spans="1:19" hidden="1" x14ac:dyDescent="0.3">
      <c r="A31" s="78" t="s">
        <v>4</v>
      </c>
      <c r="B31" s="118" t="e">
        <f>#REF!/#REF!</f>
        <v>#REF!</v>
      </c>
    </row>
    <row r="32" spans="1:19" hidden="1" x14ac:dyDescent="0.3">
      <c r="A32" s="78" t="s">
        <v>30</v>
      </c>
      <c r="B32" s="118" t="e">
        <f>#REF!/#REF!</f>
        <v>#REF!</v>
      </c>
    </row>
    <row r="33" spans="1:2" hidden="1" x14ac:dyDescent="0.3">
      <c r="A33" s="78" t="s">
        <v>5</v>
      </c>
      <c r="B33" s="118" t="e">
        <f>#REF!/#REF!</f>
        <v>#REF!</v>
      </c>
    </row>
    <row r="34" spans="1:2" hidden="1" x14ac:dyDescent="0.3">
      <c r="A34" s="78" t="s">
        <v>6</v>
      </c>
      <c r="B34" s="118" t="e">
        <f>#REF!/#REF!</f>
        <v>#REF!</v>
      </c>
    </row>
    <row r="35" spans="1:2" hidden="1" x14ac:dyDescent="0.3">
      <c r="A35" s="78" t="s">
        <v>7</v>
      </c>
      <c r="B35" s="118" t="e">
        <f>#REF!/#REF!</f>
        <v>#REF!</v>
      </c>
    </row>
    <row r="36" spans="1:2" hidden="1" x14ac:dyDescent="0.3">
      <c r="A36" s="78" t="s">
        <v>32</v>
      </c>
      <c r="B36" s="118" t="e">
        <f>#REF!/#REF!</f>
        <v>#REF!</v>
      </c>
    </row>
    <row r="37" spans="1:2" hidden="1" x14ac:dyDescent="0.3">
      <c r="A37" s="78" t="s">
        <v>31</v>
      </c>
      <c r="B37" s="118" t="e">
        <f>#REF!/#REF!</f>
        <v>#REF!</v>
      </c>
    </row>
    <row r="38" spans="1:2" hidden="1" x14ac:dyDescent="0.3">
      <c r="A38" s="52" t="s">
        <v>367</v>
      </c>
      <c r="B38" s="118">
        <v>0</v>
      </c>
    </row>
    <row r="39" spans="1:2" hidden="1" x14ac:dyDescent="0.3"/>
    <row r="40" spans="1:2" hidden="1" x14ac:dyDescent="0.3">
      <c r="A40" s="117" t="s">
        <v>158</v>
      </c>
    </row>
    <row r="41" spans="1:2" x14ac:dyDescent="0.3">
      <c r="A41" s="52"/>
    </row>
  </sheetData>
  <mergeCells count="26">
    <mergeCell ref="B10:D10"/>
    <mergeCell ref="B7:D7"/>
    <mergeCell ref="B8:D8"/>
    <mergeCell ref="B9:D9"/>
    <mergeCell ref="S13:S14"/>
    <mergeCell ref="R12:S12"/>
    <mergeCell ref="F12:G12"/>
    <mergeCell ref="H12:I12"/>
    <mergeCell ref="J12:K12"/>
    <mergeCell ref="R13:R14"/>
    <mergeCell ref="M12:N12"/>
    <mergeCell ref="O12:P12"/>
    <mergeCell ref="F13:F14"/>
    <mergeCell ref="J13:J14"/>
    <mergeCell ref="M13:M14"/>
    <mergeCell ref="O13:O14"/>
    <mergeCell ref="G13:G14"/>
    <mergeCell ref="K13:K14"/>
    <mergeCell ref="B29:B30"/>
    <mergeCell ref="B11:D11"/>
    <mergeCell ref="B12:C12"/>
    <mergeCell ref="D12:E12"/>
    <mergeCell ref="C13:C14"/>
    <mergeCell ref="B13:B14"/>
    <mergeCell ref="D13:D14"/>
    <mergeCell ref="E13:E14"/>
  </mergeCells>
  <pageMargins left="0.7" right="0.7" top="0.75" bottom="0.75" header="0.3" footer="0.3"/>
  <pageSetup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09375" defaultRowHeight="14.4" x14ac:dyDescent="0.3"/>
  <cols>
    <col min="1" max="1" width="41.88671875" bestFit="1" customWidth="1"/>
    <col min="3" max="3" width="10.88671875" customWidth="1"/>
    <col min="4" max="4" width="18.109375" style="22" customWidth="1"/>
    <col min="5" max="5" width="8.6640625" customWidth="1"/>
    <col min="6" max="6" width="14.6640625" style="22" customWidth="1"/>
    <col min="7" max="7" width="9.88671875" customWidth="1"/>
    <col min="8" max="8" width="17.33203125" style="22" customWidth="1"/>
    <col min="9" max="9" width="5.109375" hidden="1" customWidth="1"/>
    <col min="10" max="10" width="9.88671875" hidden="1" customWidth="1"/>
    <col min="11" max="11" width="6.109375" customWidth="1"/>
    <col min="12" max="12" width="17.33203125" style="22" customWidth="1"/>
    <col min="13" max="13" width="1.5546875" customWidth="1"/>
    <col min="14" max="14" width="29.109375" customWidth="1"/>
  </cols>
  <sheetData>
    <row r="6" spans="1:14" ht="34.5" customHeight="1" x14ac:dyDescent="0.3"/>
    <row r="7" spans="1:14" ht="19.95" customHeight="1" x14ac:dyDescent="0.3">
      <c r="A7" s="169" t="s">
        <v>24</v>
      </c>
      <c r="B7" s="169"/>
      <c r="C7" s="160" t="s">
        <v>33</v>
      </c>
      <c r="D7" s="160"/>
      <c r="E7" s="160"/>
    </row>
    <row r="8" spans="1:14" ht="18.45" customHeight="1" x14ac:dyDescent="0.3">
      <c r="A8" s="169" t="s">
        <v>43</v>
      </c>
      <c r="B8" s="169"/>
      <c r="C8" s="160" t="s">
        <v>39</v>
      </c>
      <c r="D8" s="160"/>
      <c r="E8" s="160"/>
    </row>
    <row r="9" spans="1:14" ht="19.95" customHeight="1" x14ac:dyDescent="0.3">
      <c r="A9" s="169" t="s">
        <v>22</v>
      </c>
      <c r="B9" s="169"/>
      <c r="C9" s="161"/>
      <c r="D9" s="160"/>
      <c r="E9" s="160"/>
    </row>
    <row r="10" spans="1:14" ht="18" customHeight="1" x14ac:dyDescent="0.3">
      <c r="A10" s="169" t="s">
        <v>23</v>
      </c>
      <c r="B10" s="169"/>
      <c r="C10" s="160"/>
      <c r="D10" s="160"/>
      <c r="E10" s="160"/>
    </row>
    <row r="11" spans="1:14" ht="18.75" customHeight="1" x14ac:dyDescent="0.3">
      <c r="A11" s="169" t="s">
        <v>34</v>
      </c>
      <c r="B11" s="169"/>
      <c r="C11" s="153" t="s">
        <v>44</v>
      </c>
      <c r="D11" s="153"/>
      <c r="E11" s="153"/>
    </row>
    <row r="12" spans="1:14" ht="33.75" customHeight="1" x14ac:dyDescent="0.35">
      <c r="A12" s="4" t="s">
        <v>0</v>
      </c>
      <c r="B12" s="5"/>
      <c r="C12" s="170" t="s">
        <v>27</v>
      </c>
      <c r="D12" s="171"/>
      <c r="E12" s="170" t="s">
        <v>28</v>
      </c>
      <c r="F12" s="171"/>
      <c r="G12" s="164" t="s">
        <v>29</v>
      </c>
      <c r="H12" s="165"/>
      <c r="I12" s="164"/>
      <c r="J12" s="165"/>
      <c r="K12" s="164" t="s">
        <v>2</v>
      </c>
      <c r="L12" s="165"/>
      <c r="M12" s="11"/>
      <c r="N12" s="43" t="s">
        <v>40</v>
      </c>
    </row>
    <row r="13" spans="1:14" ht="21" customHeight="1" x14ac:dyDescent="0.35">
      <c r="A13" s="57"/>
      <c r="B13" s="58"/>
      <c r="C13" s="59"/>
      <c r="D13" s="23"/>
      <c r="E13" s="60"/>
      <c r="F13" s="23"/>
      <c r="G13" s="60"/>
      <c r="H13" s="23"/>
      <c r="I13" s="60"/>
      <c r="J13" s="60"/>
      <c r="K13" s="60"/>
      <c r="L13" s="23"/>
      <c r="M13" s="61"/>
      <c r="N13" s="44"/>
    </row>
    <row r="14" spans="1:14" ht="21" customHeight="1" x14ac:dyDescent="0.35">
      <c r="A14" s="62"/>
      <c r="B14" s="58"/>
      <c r="C14" s="63"/>
      <c r="D14" s="24"/>
      <c r="E14" s="64"/>
      <c r="F14" s="24"/>
      <c r="G14" s="64"/>
      <c r="H14" s="24"/>
      <c r="I14" s="64"/>
      <c r="J14" s="64"/>
      <c r="K14" s="64"/>
      <c r="L14" s="24"/>
      <c r="M14" s="65"/>
      <c r="N14" s="45"/>
    </row>
    <row r="15" spans="1:14" ht="26.25" customHeight="1" x14ac:dyDescent="0.3">
      <c r="A15" s="66"/>
      <c r="B15" s="67"/>
      <c r="C15" s="68"/>
      <c r="D15" s="33"/>
      <c r="E15" s="8"/>
      <c r="F15" s="33"/>
      <c r="G15" s="8"/>
      <c r="I15" s="8"/>
      <c r="K15" s="8"/>
      <c r="M15" s="12"/>
      <c r="N15" s="162" t="s">
        <v>36</v>
      </c>
    </row>
    <row r="16" spans="1:14" ht="31.5" customHeight="1" x14ac:dyDescent="0.3">
      <c r="A16" s="69"/>
      <c r="B16" s="67"/>
      <c r="C16" s="6"/>
      <c r="D16" s="25" t="s">
        <v>3</v>
      </c>
      <c r="E16" s="9"/>
      <c r="F16" s="25" t="s">
        <v>3</v>
      </c>
      <c r="G16" s="9"/>
      <c r="H16" s="25" t="s">
        <v>3</v>
      </c>
      <c r="I16" s="9"/>
      <c r="J16" s="7" t="s">
        <v>3</v>
      </c>
      <c r="K16" s="9"/>
      <c r="L16" s="25" t="s">
        <v>3</v>
      </c>
      <c r="M16" s="11"/>
      <c r="N16" s="163"/>
    </row>
    <row r="17" spans="1:14" ht="15" customHeight="1" x14ac:dyDescent="0.3">
      <c r="A17" s="4" t="s">
        <v>8</v>
      </c>
      <c r="B17" s="67"/>
      <c r="C17" s="10" t="s">
        <v>1</v>
      </c>
      <c r="D17" s="28"/>
      <c r="E17" s="10" t="s">
        <v>1</v>
      </c>
      <c r="F17" s="28"/>
      <c r="G17" s="10" t="s">
        <v>1</v>
      </c>
      <c r="H17" s="70"/>
      <c r="I17" s="10" t="s">
        <v>1</v>
      </c>
      <c r="J17" s="2"/>
      <c r="K17" s="10" t="s">
        <v>1</v>
      </c>
      <c r="L17" s="28"/>
      <c r="M17" s="11"/>
      <c r="N17" s="71"/>
    </row>
    <row r="18" spans="1:14" ht="15" customHeight="1" x14ac:dyDescent="0.3">
      <c r="A18" s="13" t="s">
        <v>4</v>
      </c>
      <c r="B18" s="67"/>
      <c r="C18" s="34"/>
      <c r="D18" s="30">
        <v>0</v>
      </c>
      <c r="E18" s="34"/>
      <c r="F18" s="30">
        <f>SUM('[1]Jun Summary Report '!F18, '[1]May Summary Report '!F18, '[1]Apr Summary Report'!F18, '[1]Mar Summary Report'!F18, '[1]Feb Summary Report '!F18, '[1]Jan Summary Report'!F18, '[1]Dec Summary Report'!F18, '[1]Nov Summary Report  '!F18,'[1]Oct Summary Report '!F18,'[1]Sept Summary Report'!F18,'[1]Aug Summary Report '!F18,'[1]July Summary Report'!F18)</f>
        <v>0</v>
      </c>
      <c r="G18" s="34">
        <v>16</v>
      </c>
      <c r="H18" s="72">
        <f>SUM('[1]Jun Summary Report '!H18, '[1]May Summary Report '!H18, '[1]Apr Summary Report'!H18, '[1]Mar Summary Report'!H18, '[1]Feb Summary Report '!H18, '[1]Jan Summary Report'!H18, '[1]Dec Summary Report'!H18, '[1]Nov Summary Report  '!H18,'[1]Oct Summary Report '!H18,'[1]Sept Summary Report'!H18,'[1]Aug Summary Report '!H18,'[1]July Summary Report'!H18)</f>
        <v>111251.71</v>
      </c>
      <c r="I18" s="34">
        <f>SUM('[1]Jun Summary Report '!I18, '[1]May Summary Report '!I18, '[1]Apr Summary Report'!I18, '[1]Mar Summary Report'!I18, '[1]Feb Summary Report '!I18, '[1]Jan Summary Report'!I18, '[1]Dec Summary Report'!I18, '[1]Nov Summary Report  '!I18,'[1]Oct Summary Report '!I18,'[1]Sept Summary Report'!I18,'[1]Aug Summary Report '!I18,'[1]July Summary Report'!I18)</f>
        <v>0</v>
      </c>
      <c r="J18" s="34">
        <f>SUM('[1]Jun Summary Report '!J18, '[1]May Summary Report '!J18, '[1]Apr Summary Report'!J18, '[1]Mar Summary Report'!J18, '[1]Feb Summary Report '!J18, '[1]Jan Summary Report'!J18, '[1]Dec Summary Report'!J18, '[1]Nov Summary Report  '!J18,'[1]Oct Summary Report '!J18,'[1]Sept Summary Report'!J18,'[1]Aug Summary Report '!J18,'[1]July Summary Report'!J18)</f>
        <v>0</v>
      </c>
      <c r="K18" s="34">
        <v>17</v>
      </c>
      <c r="L18" s="30">
        <f t="shared" ref="L18:L24" si="0">SUM(D18,F18,H18)</f>
        <v>111251.71</v>
      </c>
      <c r="M18" s="11"/>
      <c r="N18" s="46">
        <f>L18/L35</f>
        <v>2.3578132957033954E-2</v>
      </c>
    </row>
    <row r="19" spans="1:14" ht="15" customHeight="1" x14ac:dyDescent="0.3">
      <c r="A19" s="1" t="s">
        <v>30</v>
      </c>
      <c r="B19" s="67"/>
      <c r="C19" s="34"/>
      <c r="D19" s="30">
        <v>0</v>
      </c>
      <c r="E19" s="34"/>
      <c r="F19" s="30">
        <v>0</v>
      </c>
      <c r="G19" s="34">
        <v>77</v>
      </c>
      <c r="H19" s="72">
        <f>SUM('[1]Jun Summary Report '!H19, '[1]May Summary Report '!H19, '[1]Apr Summary Report'!H19, '[1]Mar Summary Report'!H19, '[1]Feb Summary Report '!H19, '[1]Jan Summary Report'!H19, '[1]Dec Summary Report'!H19, '[1]Nov Summary Report  '!H19,'[1]Oct Summary Report '!H19,'[1]Sept Summary Report'!H19,'[1]Aug Summary Report '!H19,'[1]July Summary Report'!H19)</f>
        <v>448409.28</v>
      </c>
      <c r="I19" s="34">
        <f>SUM('[1]Jun Summary Report '!I19, '[1]May Summary Report '!I19, '[1]Apr Summary Report'!I19, '[1]Mar Summary Report'!I19, '[1]Feb Summary Report '!I19, '[1]Jan Summary Report'!I19, '[1]Dec Summary Report'!I19, '[1]Nov Summary Report  '!I19,'[1]Oct Summary Report '!I19,'[1]Sept Summary Report'!I19,'[1]Aug Summary Report '!I19,'[1]July Summary Report'!I19)</f>
        <v>0</v>
      </c>
      <c r="J19" s="34">
        <f>SUM('[1]Jun Summary Report '!J19, '[1]May Summary Report '!J19, '[1]Apr Summary Report'!J19, '[1]Mar Summary Report'!J19, '[1]Feb Summary Report '!J19, '[1]Jan Summary Report'!J19, '[1]Dec Summary Report'!J19, '[1]Nov Summary Report  '!J19,'[1]Oct Summary Report '!J19,'[1]Sept Summary Report'!J19,'[1]Aug Summary Report '!J19,'[1]July Summary Report'!J19)</f>
        <v>0</v>
      </c>
      <c r="K19" s="34">
        <f>G19</f>
        <v>77</v>
      </c>
      <c r="L19" s="30">
        <f t="shared" si="0"/>
        <v>448409.28</v>
      </c>
      <c r="M19" s="11"/>
      <c r="N19" s="46">
        <f>L19/L35</f>
        <v>9.5033628004530149E-2</v>
      </c>
    </row>
    <row r="20" spans="1:14" ht="15" customHeight="1" x14ac:dyDescent="0.3">
      <c r="A20" s="1" t="s">
        <v>5</v>
      </c>
      <c r="B20" s="67"/>
      <c r="C20" s="34"/>
      <c r="D20" s="30">
        <v>0</v>
      </c>
      <c r="E20" s="34"/>
      <c r="F20" s="30">
        <f>SUM('[1]Jun Summary Report '!F20, '[1]May Summary Report '!F20, '[1]Apr Summary Report'!F20, '[1]Mar Summary Report'!F20, '[1]Feb Summary Report '!F20, '[1]Jan Summary Report'!F20, '[1]Dec Summary Report'!F20, '[1]Nov Summary Report  '!F20,'[1]Oct Summary Report '!F20,'[1]Sept Summary Report'!F20,'[1]Aug Summary Report '!F20,'[1]July Summary Report'!F20)</f>
        <v>0</v>
      </c>
      <c r="G20" s="34">
        <v>41</v>
      </c>
      <c r="H20" s="72">
        <f>SUM('[1]Jun Summary Report '!H20, '[1]May Summary Report '!H20, '[1]Apr Summary Report'!H20, '[1]Mar Summary Report'!H20, '[1]Feb Summary Report '!H20, '[1]Jan Summary Report'!H20, '[1]Dec Summary Report'!H20, '[1]Nov Summary Report  '!H20,'[1]Oct Summary Report '!H20,'[1]Sept Summary Report'!H20,'[1]Aug Summary Report '!H20,'[1]July Summary Report'!H20)</f>
        <v>244776.59</v>
      </c>
      <c r="I20" s="34">
        <f>SUM('[1]Jun Summary Report '!I20, '[1]May Summary Report '!I20, '[1]Apr Summary Report'!I20, '[1]Mar Summary Report'!I20, '[1]Feb Summary Report '!I20, '[1]Jan Summary Report'!I20, '[1]Dec Summary Report'!I20, '[1]Nov Summary Report  '!I20,'[1]Oct Summary Report '!I20,'[1]Sept Summary Report'!I20,'[1]Aug Summary Report '!I20,'[1]July Summary Report'!I20)</f>
        <v>0</v>
      </c>
      <c r="J20" s="34">
        <f>SUM('[1]Jun Summary Report '!J20, '[1]May Summary Report '!J20, '[1]Apr Summary Report'!J20, '[1]Mar Summary Report'!J20, '[1]Feb Summary Report '!J20, '[1]Jan Summary Report'!J20, '[1]Dec Summary Report'!J20, '[1]Nov Summary Report  '!J20,'[1]Oct Summary Report '!J20,'[1]Sept Summary Report'!J20,'[1]Aug Summary Report '!J20,'[1]July Summary Report'!J20)</f>
        <v>0</v>
      </c>
      <c r="K20" s="34">
        <f>G20</f>
        <v>41</v>
      </c>
      <c r="L20" s="30">
        <f t="shared" si="0"/>
        <v>244776.59</v>
      </c>
      <c r="M20" s="11"/>
      <c r="N20" s="46">
        <f>L20/L35</f>
        <v>5.1876730558023665E-2</v>
      </c>
    </row>
    <row r="21" spans="1:14" ht="15" customHeight="1" x14ac:dyDescent="0.3">
      <c r="A21" s="1" t="s">
        <v>6</v>
      </c>
      <c r="B21" s="67"/>
      <c r="C21" s="34"/>
      <c r="D21" s="30">
        <v>0</v>
      </c>
      <c r="E21" s="34"/>
      <c r="F21" s="30">
        <f>SUM('[1]Jun Summary Report '!F21, '[1]May Summary Report '!F21, '[1]Apr Summary Report'!F21, '[1]Mar Summary Report'!F21, '[1]Feb Summary Report '!F21, '[1]Jan Summary Report'!F21, '[1]Dec Summary Report'!F21, '[1]Nov Summary Report  '!F21,'[1]Oct Summary Report '!F21,'[1]Sept Summary Report'!F21,'[1]Aug Summary Report '!F21,'[1]July Summary Report'!F21)</f>
        <v>0</v>
      </c>
      <c r="G21" s="34">
        <v>265</v>
      </c>
      <c r="H21" s="72">
        <f>SUM('[1]Jun Summary Report '!H21, '[1]May Summary Report '!H21, '[1]Apr Summary Report'!H21, '[1]Mar Summary Report'!H21, '[1]Feb Summary Report '!H21, '[1]Jan Summary Report'!H21, '[1]Dec Summary Report'!H21, '[1]Nov Summary Report  '!H21,'[1]Oct Summary Report '!H21,'[1]Sept Summary Report'!H21,'[1]Aug Summary Report '!H21,'[1]July Summary Report'!H21)</f>
        <v>1525770.25</v>
      </c>
      <c r="I21" s="34">
        <f>SUM('[1]Jun Summary Report '!I21, '[1]May Summary Report '!I21, '[1]Apr Summary Report'!I21, '[1]Mar Summary Report'!I21, '[1]Feb Summary Report '!I21, '[1]Jan Summary Report'!I21, '[1]Dec Summary Report'!I21, '[1]Nov Summary Report  '!I21,'[1]Oct Summary Report '!I21,'[1]Sept Summary Report'!I21,'[1]Aug Summary Report '!I21,'[1]July Summary Report'!I21)</f>
        <v>0</v>
      </c>
      <c r="J21" s="34">
        <f>SUM('[1]Jun Summary Report '!J21, '[1]May Summary Report '!J21, '[1]Apr Summary Report'!J21, '[1]Mar Summary Report'!J21, '[1]Feb Summary Report '!J21, '[1]Jan Summary Report'!J21, '[1]Dec Summary Report'!J21, '[1]Nov Summary Report  '!J21,'[1]Oct Summary Report '!J21,'[1]Sept Summary Report'!J21,'[1]Aug Summary Report '!J21,'[1]July Summary Report'!J21)</f>
        <v>0</v>
      </c>
      <c r="K21" s="34">
        <f>G21</f>
        <v>265</v>
      </c>
      <c r="L21" s="30">
        <f t="shared" si="0"/>
        <v>1525770.25</v>
      </c>
      <c r="M21" s="11"/>
      <c r="N21" s="46">
        <f>L21/L35</f>
        <v>0.323364142595084</v>
      </c>
    </row>
    <row r="22" spans="1:14" ht="15" customHeight="1" x14ac:dyDescent="0.3">
      <c r="A22" s="1" t="s">
        <v>7</v>
      </c>
      <c r="B22" s="67"/>
      <c r="C22" s="34"/>
      <c r="D22" s="30">
        <v>0</v>
      </c>
      <c r="E22" s="34"/>
      <c r="F22" s="30">
        <f>SUM('[1]Jun Summary Report '!F22, '[1]May Summary Report '!F22, '[1]Apr Summary Report'!F22, '[1]Mar Summary Report'!F22, '[1]Feb Summary Report '!F22, '[1]Jan Summary Report'!F22, '[1]Dec Summary Report'!F22, '[1]Nov Summary Report  '!F22,'[1]Oct Summary Report '!F22,'[1]Sept Summary Report'!F22,'[1]Aug Summary Report '!F22,'[1]July Summary Report'!F22)</f>
        <v>0</v>
      </c>
      <c r="G22" s="34">
        <v>38</v>
      </c>
      <c r="H22" s="72">
        <f>SUM('[1]Jun Summary Report '!H22, '[1]May Summary Report '!H22, '[1]Apr Summary Report'!H22, '[1]Mar Summary Report'!H22, '[1]Feb Summary Report '!H22, '[1]Jan Summary Report'!H22, '[1]Dec Summary Report'!H22, '[1]Nov Summary Report  '!H22,'[1]Oct Summary Report '!H22,'[1]Sept Summary Report'!H22,'[1]Aug Summary Report '!H22,'[1]July Summary Report'!H22)</f>
        <v>114941.41</v>
      </c>
      <c r="I22" s="34">
        <f>SUM('[1]Jun Summary Report '!I22, '[1]May Summary Report '!I22, '[1]Apr Summary Report'!I22, '[1]Mar Summary Report'!I22, '[1]Feb Summary Report '!I22, '[1]Jan Summary Report'!I22, '[1]Dec Summary Report'!I22, '[1]Nov Summary Report  '!I22,'[1]Oct Summary Report '!I22,'[1]Sept Summary Report'!I22,'[1]Aug Summary Report '!I22,'[1]July Summary Report'!I22)</f>
        <v>0</v>
      </c>
      <c r="J22" s="34">
        <f>SUM('[1]Jun Summary Report '!J22, '[1]May Summary Report '!J22, '[1]Apr Summary Report'!J22, '[1]Mar Summary Report'!J22, '[1]Feb Summary Report '!J22, '[1]Jan Summary Report'!J22, '[1]Dec Summary Report'!J22, '[1]Nov Summary Report  '!J22,'[1]Oct Summary Report '!J22,'[1]Sept Summary Report'!J22,'[1]Aug Summary Report '!J22,'[1]July Summary Report'!J22)</f>
        <v>0</v>
      </c>
      <c r="K22" s="34">
        <f>G22</f>
        <v>38</v>
      </c>
      <c r="L22" s="30">
        <f t="shared" si="0"/>
        <v>114941.41</v>
      </c>
      <c r="M22" s="11"/>
      <c r="N22" s="46">
        <f>L22/L35</f>
        <v>2.4360109586171321E-2</v>
      </c>
    </row>
    <row r="23" spans="1:14" ht="15" customHeight="1" x14ac:dyDescent="0.3">
      <c r="A23" s="1" t="s">
        <v>32</v>
      </c>
      <c r="B23" s="67"/>
      <c r="C23" s="34"/>
      <c r="D23" s="30">
        <v>0</v>
      </c>
      <c r="E23" s="34"/>
      <c r="F23" s="30">
        <f>SUM('[1]Jun Summary Report '!F23, '[1]May Summary Report '!F23, '[1]Apr Summary Report'!F23, '[1]Mar Summary Report'!F23, '[1]Feb Summary Report '!F23, '[1]Jan Summary Report'!F23, '[1]Dec Summary Report'!F23, '[1]Nov Summary Report  '!F23,'[1]Oct Summary Report '!F23,'[1]Sept Summary Report'!F23,'[1]Aug Summary Report '!F23,'[1]July Summary Report'!F23)</f>
        <v>0</v>
      </c>
      <c r="G23" s="34">
        <v>15</v>
      </c>
      <c r="H23" s="72">
        <f>SUM('[1]Jun Summary Report '!H23, '[1]May Summary Report '!H23, '[1]Apr Summary Report'!H23, '[1]Mar Summary Report'!H23, '[1]Feb Summary Report '!H23, '[1]Jan Summary Report'!H23, '[1]Dec Summary Report'!H23, '[1]Nov Summary Report  '!H23,'[1]Oct Summary Report '!H23,'[1]Sept Summary Report'!H23,'[1]Aug Summary Report '!H23,'[1]July Summary Report'!H23)</f>
        <v>2210977.71</v>
      </c>
      <c r="I23" s="34">
        <f>SUM('[1]Jun Summary Report '!I23, '[1]May Summary Report '!I23, '[1]Apr Summary Report'!I23, '[1]Mar Summary Report'!I23, '[1]Feb Summary Report '!I23, '[1]Jan Summary Report'!I23, '[1]Dec Summary Report'!I23, '[1]Nov Summary Report  '!I23,'[1]Oct Summary Report '!I23,'[1]Sept Summary Report'!I23,'[1]Aug Summary Report '!I23,'[1]July Summary Report'!I23)</f>
        <v>0</v>
      </c>
      <c r="J23" s="34">
        <f>SUM('[1]Jun Summary Report '!J23, '[1]May Summary Report '!J23, '[1]Apr Summary Report'!J23, '[1]Mar Summary Report'!J23, '[1]Feb Summary Report '!J23, '[1]Jan Summary Report'!J23, '[1]Dec Summary Report'!J23, '[1]Nov Summary Report  '!J23,'[1]Oct Summary Report '!J23,'[1]Sept Summary Report'!J23,'[1]Aug Summary Report '!J23,'[1]July Summary Report'!J23)</f>
        <v>0</v>
      </c>
      <c r="K23" s="34">
        <f>SUM(E23,G23)</f>
        <v>15</v>
      </c>
      <c r="L23" s="30">
        <f t="shared" si="0"/>
        <v>2210977.71</v>
      </c>
      <c r="M23" s="11"/>
      <c r="N23" s="46">
        <f>L23/L35</f>
        <v>0.46858359670533112</v>
      </c>
    </row>
    <row r="24" spans="1:14" ht="15" customHeight="1" x14ac:dyDescent="0.3">
      <c r="A24" s="1" t="s">
        <v>317</v>
      </c>
      <c r="B24" s="67"/>
      <c r="C24" s="34"/>
      <c r="D24" s="30"/>
      <c r="E24" s="34"/>
      <c r="F24" s="30"/>
      <c r="G24" s="34">
        <v>16</v>
      </c>
      <c r="H24" s="72">
        <f>SUM('[1]Jun Summary Report '!H24, '[1]May Summary Report '!H24, '[1]Apr Summary Report'!H24, '[1]Mar Summary Report'!H24, '[1]Feb Summary Report '!H24, '[1]Jan Summary Report'!H24, '[1]Dec Summary Report'!H24, '[1]Nov Summary Report  '!H24,'[1]Oct Summary Report '!H24,'[1]Sept Summary Report'!H24,'[1]Aug Summary Report '!H24,'[1]July Summary Report'!H24)</f>
        <v>62300.51</v>
      </c>
      <c r="I24" s="34"/>
      <c r="J24" s="34"/>
      <c r="K24" s="34">
        <v>10</v>
      </c>
      <c r="L24" s="30">
        <f t="shared" si="0"/>
        <v>62300.51</v>
      </c>
      <c r="M24" s="11"/>
      <c r="N24" s="46">
        <f>L24/L26</f>
        <v>1.320365959382578E-2</v>
      </c>
    </row>
    <row r="25" spans="1:14" ht="15.75" customHeight="1" x14ac:dyDescent="0.3">
      <c r="A25" s="16"/>
      <c r="B25" s="27"/>
      <c r="C25" s="27"/>
      <c r="D25" s="27"/>
      <c r="E25" s="16"/>
      <c r="F25" s="27"/>
      <c r="G25" s="16"/>
      <c r="H25" s="70"/>
      <c r="I25" s="16"/>
      <c r="J25" s="16"/>
      <c r="K25" s="16"/>
      <c r="L25" s="27"/>
      <c r="M25" s="16"/>
    </row>
    <row r="26" spans="1:14" ht="15" customHeight="1" x14ac:dyDescent="0.3">
      <c r="A26" s="3" t="s">
        <v>37</v>
      </c>
      <c r="B26" s="67"/>
      <c r="C26" s="73"/>
      <c r="D26" s="30">
        <v>0</v>
      </c>
      <c r="E26" s="73"/>
      <c r="F26" s="30">
        <f>SUM(F18:F24)</f>
        <v>0</v>
      </c>
      <c r="G26" s="35">
        <f>SUM(G18:G24)</f>
        <v>468</v>
      </c>
      <c r="H26" s="31">
        <f>SUM(H18:H24)</f>
        <v>4718427.46</v>
      </c>
      <c r="I26" s="74" t="e">
        <f>SUM('[1]Jun Summary Report '!I26,'[1]May Summary Report '!I26,'[1]Apr Summary Report'!I26,'[1]Mar Summary Report'!I26,'[1]Feb Summary Report '!I26,'[1]Jan Summary Report'!I27,'[1]Dec Summary Report'!I27,'[1]Nov Summary Report  '!I26,'[1]Oct Summary Report '!I26,'[1]Sept Summary Report'!I26,'[1]Aug Summary Report '!I26,'[1]July Summary Report'!I26)</f>
        <v>#REF!</v>
      </c>
      <c r="J26" s="74" t="e">
        <f>SUM('[1]Jun Summary Report '!J26,'[1]May Summary Report '!J26,'[1]Apr Summary Report'!J26,'[1]Mar Summary Report'!J26,'[1]Feb Summary Report '!J26,'[1]Jan Summary Report'!J27,'[1]Dec Summary Report'!J27,'[1]Nov Summary Report  '!J26,'[1]Oct Summary Report '!J26,'[1]Sept Summary Report'!J26,'[1]Aug Summary Report '!J26,'[1]July Summary Report'!J26)</f>
        <v>#REF!</v>
      </c>
      <c r="K26" s="73">
        <v>258</v>
      </c>
      <c r="L26" s="72">
        <f>SUM(L18:L24)</f>
        <v>4718427.46</v>
      </c>
      <c r="M26" s="11"/>
    </row>
    <row r="27" spans="1:14" ht="15" customHeight="1" x14ac:dyDescent="0.3">
      <c r="A27" s="36"/>
      <c r="B27" s="36"/>
      <c r="C27" s="36"/>
      <c r="D27" s="37"/>
      <c r="E27" s="36"/>
      <c r="F27" s="37"/>
      <c r="G27" s="40"/>
      <c r="H27" s="75"/>
      <c r="I27" s="39"/>
      <c r="J27" s="36"/>
      <c r="K27" s="36"/>
      <c r="L27" s="36"/>
      <c r="M27" s="38"/>
      <c r="N27" s="47"/>
    </row>
    <row r="28" spans="1:14" ht="15" customHeight="1" x14ac:dyDescent="0.3">
      <c r="A28" s="4" t="s">
        <v>17</v>
      </c>
      <c r="B28" s="67"/>
      <c r="C28" s="10" t="s">
        <v>1</v>
      </c>
      <c r="D28" s="28"/>
      <c r="E28" s="10" t="s">
        <v>1</v>
      </c>
      <c r="F28" s="28"/>
      <c r="G28" s="41" t="s">
        <v>1</v>
      </c>
      <c r="H28" s="75"/>
      <c r="I28" s="10" t="s">
        <v>1</v>
      </c>
      <c r="J28" s="2"/>
      <c r="K28" s="41" t="s">
        <v>1</v>
      </c>
      <c r="L28" s="2"/>
      <c r="M28" s="76"/>
      <c r="N28" s="51"/>
    </row>
    <row r="29" spans="1:14" ht="15.75" customHeight="1" x14ac:dyDescent="0.3">
      <c r="A29" s="1" t="s">
        <v>9</v>
      </c>
      <c r="B29" s="67"/>
      <c r="C29" s="74"/>
      <c r="D29" s="28"/>
      <c r="E29" s="74"/>
      <c r="F29" s="28"/>
      <c r="G29" s="74"/>
      <c r="H29" s="26"/>
      <c r="I29" s="74">
        <f>SUM('[1]Jun Summary Report '!I29,'[1]May Summary Report '!I29,'[1]Apr Summary Report'!I29,'[1]Mar Summary Report'!I29,'[1]Feb Summary Report '!I29,'[1]Jan Summary Report'!I30,'[1]Dec Summary Report'!I30,'[1]Nov Summary Report  '!I29,'[1]Oct Summary Report '!I29,'[1]Sept Summary Report'!I29,'[1]Aug Summary Report '!I29,'[1]July Summary Report'!I29)</f>
        <v>0</v>
      </c>
      <c r="J29" s="74">
        <f>SUM('[1]Jun Summary Report '!J29,'[1]May Summary Report '!J29,'[1]Apr Summary Report'!J29,'[1]Mar Summary Report'!J29,'[1]Feb Summary Report '!J29,'[1]Jan Summary Report'!J30,'[1]Dec Summary Report'!J30,'[1]Nov Summary Report  '!J29,'[1]Oct Summary Report '!J29,'[1]Sept Summary Report'!J29,'[1]Aug Summary Report '!J29,'[1]July Summary Report'!J29)</f>
        <v>0</v>
      </c>
      <c r="K29" s="74"/>
      <c r="L29" s="28"/>
      <c r="M29" s="76"/>
      <c r="N29" s="48">
        <f>L29/L35</f>
        <v>0</v>
      </c>
    </row>
    <row r="30" spans="1:14" ht="15" customHeight="1" x14ac:dyDescent="0.3">
      <c r="A30" s="1" t="s">
        <v>19</v>
      </c>
      <c r="B30" s="67"/>
      <c r="C30" s="74"/>
      <c r="D30" s="28"/>
      <c r="E30" s="74"/>
      <c r="F30" s="28"/>
      <c r="G30" s="74"/>
      <c r="H30" s="28"/>
      <c r="I30" s="74">
        <f>SUM('[1]Jun Summary Report '!I30,'[1]May Summary Report '!I30,'[1]Apr Summary Report'!I30,'[1]Mar Summary Report'!I30,'[1]Feb Summary Report '!I30,'[1]Jan Summary Report'!I31,'[1]Dec Summary Report'!I31,'[1]Nov Summary Report  '!I30,'[1]Oct Summary Report '!I30,'[1]Sept Summary Report'!I30,'[1]Aug Summary Report '!I30,'[1]July Summary Report'!I30)</f>
        <v>0</v>
      </c>
      <c r="J30" s="74">
        <f>SUM('[1]Jun Summary Report '!J30,'[1]May Summary Report '!J30,'[1]Apr Summary Report'!J30,'[1]Mar Summary Report'!J30,'[1]Feb Summary Report '!J30,'[1]Jan Summary Report'!J31,'[1]Dec Summary Report'!J31,'[1]Nov Summary Report  '!J30,'[1]Oct Summary Report '!J30,'[1]Sept Summary Report'!J30,'[1]Aug Summary Report '!J30,'[1]July Summary Report'!J30)</f>
        <v>0</v>
      </c>
      <c r="K30" s="74"/>
      <c r="L30" s="28"/>
      <c r="M30" s="76"/>
      <c r="N30" s="49">
        <v>0</v>
      </c>
    </row>
    <row r="31" spans="1:14" ht="15" customHeight="1" x14ac:dyDescent="0.3">
      <c r="A31" s="1" t="s">
        <v>38</v>
      </c>
      <c r="B31" s="67"/>
      <c r="C31" s="74"/>
      <c r="D31" s="28"/>
      <c r="E31" s="74"/>
      <c r="F31" s="28"/>
      <c r="G31" s="74"/>
      <c r="H31" s="28"/>
      <c r="I31" s="74">
        <f>SUM('[1]Jun Summary Report '!I31,'[1]May Summary Report '!I31,'[1]Apr Summary Report'!I31,'[1]Mar Summary Report'!I31,'[1]Feb Summary Report '!I31,'[1]Jan Summary Report'!I32,'[1]Dec Summary Report'!I32,'[1]Nov Summary Report  '!I31,'[1]Oct Summary Report '!I31,'[1]Sept Summary Report'!I31,'[1]Aug Summary Report '!I31,'[1]July Summary Report'!I31)</f>
        <v>0</v>
      </c>
      <c r="J31" s="74">
        <f>SUM('[1]Jun Summary Report '!J31,'[1]May Summary Report '!J31,'[1]Apr Summary Report'!J31,'[1]Mar Summary Report'!J31,'[1]Feb Summary Report '!J31,'[1]Jan Summary Report'!J32,'[1]Dec Summary Report'!J32,'[1]Nov Summary Report  '!J31,'[1]Oct Summary Report '!J31,'[1]Sept Summary Report'!J31,'[1]Aug Summary Report '!J31,'[1]July Summary Report'!J31)</f>
        <v>0</v>
      </c>
      <c r="K31" s="74"/>
      <c r="L31" s="28"/>
      <c r="M31" s="76"/>
      <c r="N31" s="50">
        <f>L31/L35</f>
        <v>0</v>
      </c>
    </row>
    <row r="32" spans="1:14" ht="15.75" customHeight="1" x14ac:dyDescent="0.3">
      <c r="A32" s="1" t="s">
        <v>10</v>
      </c>
      <c r="B32" s="67"/>
      <c r="C32" s="74"/>
      <c r="D32" s="28"/>
      <c r="E32" s="74"/>
      <c r="F32" s="28"/>
      <c r="G32" s="74"/>
      <c r="H32" s="28"/>
      <c r="I32" s="74">
        <f>SUM('[1]Jun Summary Report '!I32,'[1]May Summary Report '!I32,'[1]Apr Summary Report'!I32,'[1]Mar Summary Report'!I32,'[1]Feb Summary Report '!I32,'[1]Jan Summary Report'!I33,'[1]Dec Summary Report'!I33,'[1]Nov Summary Report  '!I32,'[1]Oct Summary Report '!I32,'[1]Sept Summary Report'!I32,'[1]Aug Summary Report '!I32,'[1]July Summary Report'!I32)</f>
        <v>0</v>
      </c>
      <c r="J32" s="74">
        <f>SUM('[1]Jun Summary Report '!J32,'[1]May Summary Report '!J32,'[1]Apr Summary Report'!J32,'[1]Mar Summary Report'!J32,'[1]Feb Summary Report '!J32,'[1]Jan Summary Report'!J33,'[1]Dec Summary Report'!J33,'[1]Nov Summary Report  '!J32,'[1]Oct Summary Report '!J32,'[1]Sept Summary Report'!J32,'[1]Aug Summary Report '!J32,'[1]July Summary Report'!J32)</f>
        <v>0</v>
      </c>
      <c r="K32" s="74"/>
      <c r="L32" s="28"/>
      <c r="M32" s="76"/>
      <c r="N32" s="48">
        <v>0</v>
      </c>
    </row>
    <row r="33" spans="1:14" ht="31.5" customHeight="1" x14ac:dyDescent="0.3">
      <c r="A33" s="3" t="s">
        <v>18</v>
      </c>
      <c r="B33" s="67"/>
      <c r="C33" s="35"/>
      <c r="D33" s="27">
        <v>0</v>
      </c>
      <c r="E33" s="77"/>
      <c r="F33" s="27">
        <v>0</v>
      </c>
      <c r="G33" s="35"/>
      <c r="H33" s="31">
        <f>SUM(H29:H32)</f>
        <v>0</v>
      </c>
      <c r="I33" s="17" t="e">
        <f>SUM(I25:I32)</f>
        <v>#REF!</v>
      </c>
      <c r="J33" s="14" t="e">
        <f>SUM(J25:J32)</f>
        <v>#REF!</v>
      </c>
      <c r="K33" s="17"/>
      <c r="L33" s="27">
        <f>SUM(L29:L32)</f>
        <v>0</v>
      </c>
      <c r="M33" s="76"/>
    </row>
    <row r="34" spans="1:14" ht="5.25" customHeight="1" x14ac:dyDescent="0.3">
      <c r="A34" s="78"/>
      <c r="B34" s="67"/>
      <c r="C34" s="79"/>
      <c r="D34" s="29"/>
      <c r="E34" s="71"/>
      <c r="F34" s="29"/>
      <c r="G34" s="71"/>
      <c r="H34" s="32"/>
      <c r="I34" s="71"/>
      <c r="J34" s="14"/>
      <c r="K34" s="71"/>
      <c r="L34" s="29"/>
      <c r="M34" s="11"/>
      <c r="N34" s="14"/>
    </row>
    <row r="35" spans="1:14" ht="31.5" customHeight="1" x14ac:dyDescent="0.3">
      <c r="A35" s="15" t="s">
        <v>35</v>
      </c>
      <c r="B35" s="67"/>
      <c r="C35" s="80"/>
      <c r="D35" s="27">
        <f>SUM(D26,D33)</f>
        <v>0</v>
      </c>
      <c r="E35" s="81"/>
      <c r="F35" s="27">
        <f>F26</f>
        <v>0</v>
      </c>
      <c r="G35" s="80">
        <f>SUM(G26,G33)</f>
        <v>468</v>
      </c>
      <c r="H35" s="31">
        <f>SUM(H26,H33)</f>
        <v>4718427.46</v>
      </c>
      <c r="I35" s="82" t="e">
        <f>SUM(#REF!+I33)</f>
        <v>#REF!</v>
      </c>
      <c r="J35" s="14" t="e">
        <f>SUM(#REF!+J33)</f>
        <v>#REF!</v>
      </c>
      <c r="K35" s="80"/>
      <c r="L35" s="27">
        <f>SUM(L26,L33)</f>
        <v>4718427.46</v>
      </c>
      <c r="M35" s="11"/>
      <c r="N35" s="42">
        <f>SUM(N18:N31)</f>
        <v>1</v>
      </c>
    </row>
  </sheetData>
  <mergeCells count="16">
    <mergeCell ref="A7:B7"/>
    <mergeCell ref="C7:E7"/>
    <mergeCell ref="A8:B8"/>
    <mergeCell ref="C8:E8"/>
    <mergeCell ref="A9:B9"/>
    <mergeCell ref="C9:E9"/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5"/>
  <sheetViews>
    <sheetView topLeftCell="A157" workbookViewId="0">
      <selection activeCell="A4" sqref="A4:E4"/>
    </sheetView>
  </sheetViews>
  <sheetFormatPr defaultRowHeight="14.4" x14ac:dyDescent="0.3"/>
  <cols>
    <col min="1" max="1" width="32.33203125" style="52" customWidth="1"/>
    <col min="2" max="2" width="15" style="89" customWidth="1"/>
    <col min="3" max="3" width="15.44140625" style="89" customWidth="1"/>
    <col min="4" max="4" width="16.33203125" style="89" customWidth="1"/>
    <col min="5" max="5" width="18.88671875" customWidth="1"/>
    <col min="6" max="6" width="14.44140625" bestFit="1" customWidth="1"/>
  </cols>
  <sheetData>
    <row r="1" spans="1:5" ht="23.4" customHeight="1" x14ac:dyDescent="0.3">
      <c r="A1" s="172" t="s">
        <v>1051</v>
      </c>
      <c r="B1" s="172"/>
      <c r="C1" s="172"/>
      <c r="D1" s="172"/>
      <c r="E1" s="172"/>
    </row>
    <row r="2" spans="1:5" ht="23.4" customHeight="1" x14ac:dyDescent="0.3">
      <c r="A2" s="172"/>
      <c r="B2" s="172"/>
      <c r="C2" s="172"/>
      <c r="D2" s="172"/>
      <c r="E2" s="172"/>
    </row>
    <row r="3" spans="1:5" ht="23.4" customHeight="1" x14ac:dyDescent="0.3">
      <c r="A3" s="172"/>
      <c r="B3" s="172"/>
      <c r="C3" s="172"/>
      <c r="D3" s="172"/>
      <c r="E3" s="172"/>
    </row>
    <row r="4" spans="1:5" ht="23.4" customHeight="1" x14ac:dyDescent="0.3">
      <c r="A4" s="173" t="s">
        <v>1050</v>
      </c>
      <c r="B4" s="173"/>
      <c r="C4" s="173"/>
      <c r="D4" s="173"/>
      <c r="E4" s="173"/>
    </row>
    <row r="5" spans="1:5" ht="15" customHeight="1" x14ac:dyDescent="0.45">
      <c r="A5" s="88"/>
    </row>
    <row r="6" spans="1:5" x14ac:dyDescent="0.3">
      <c r="A6" s="101" t="s">
        <v>46</v>
      </c>
      <c r="B6" s="102" t="s">
        <v>729</v>
      </c>
      <c r="C6" s="102" t="s">
        <v>730</v>
      </c>
      <c r="D6" s="102" t="s">
        <v>731</v>
      </c>
      <c r="E6" s="101" t="s">
        <v>47</v>
      </c>
    </row>
    <row r="7" spans="1:5" x14ac:dyDescent="0.3">
      <c r="A7" s="52" t="s">
        <v>732</v>
      </c>
      <c r="B7" s="133"/>
      <c r="C7" s="133">
        <v>838</v>
      </c>
      <c r="D7" s="133"/>
      <c r="E7" s="53">
        <f>SUM(Table1[[#This Row],[Jan]:[Mar]])</f>
        <v>838</v>
      </c>
    </row>
    <row r="8" spans="1:5" x14ac:dyDescent="0.3">
      <c r="A8" s="52" t="s">
        <v>184</v>
      </c>
      <c r="B8" s="133"/>
      <c r="C8" s="133">
        <v>28.17</v>
      </c>
      <c r="D8" s="133"/>
      <c r="E8" s="53">
        <f>SUM(Table1[[#This Row],[Jan]:[Mar]])</f>
        <v>28.17</v>
      </c>
    </row>
    <row r="9" spans="1:5" x14ac:dyDescent="0.3">
      <c r="A9" s="52" t="s">
        <v>48</v>
      </c>
      <c r="B9" s="133"/>
      <c r="C9" s="133">
        <v>375.77</v>
      </c>
      <c r="D9" s="133">
        <v>33327.01</v>
      </c>
      <c r="E9" s="53">
        <f>SUM(Table1[[#This Row],[Jan]:[Mar]])</f>
        <v>33702.78</v>
      </c>
    </row>
    <row r="10" spans="1:5" x14ac:dyDescent="0.3">
      <c r="A10" s="52" t="s">
        <v>733</v>
      </c>
      <c r="B10" s="133">
        <v>704.73</v>
      </c>
      <c r="C10" s="133"/>
      <c r="D10" s="133"/>
      <c r="E10" s="53">
        <f>SUM(Table1[[#This Row],[Jan]:[Mar]])</f>
        <v>704.73</v>
      </c>
    </row>
    <row r="11" spans="1:5" x14ac:dyDescent="0.3">
      <c r="A11" s="52" t="s">
        <v>185</v>
      </c>
      <c r="B11" s="133"/>
      <c r="C11" s="133">
        <v>881.81</v>
      </c>
      <c r="D11" s="133">
        <v>465.18</v>
      </c>
      <c r="E11" s="53">
        <f>SUM(Table1[[#This Row],[Jan]:[Mar]])</f>
        <v>1346.99</v>
      </c>
    </row>
    <row r="12" spans="1:5" x14ac:dyDescent="0.3">
      <c r="A12" s="52" t="s">
        <v>186</v>
      </c>
      <c r="B12" s="133">
        <v>3626.5</v>
      </c>
      <c r="C12" s="133">
        <v>2976.5</v>
      </c>
      <c r="D12" s="133">
        <v>4214.8500000000004</v>
      </c>
      <c r="E12" s="53">
        <f>SUM(Table1[[#This Row],[Jan]:[Mar]])</f>
        <v>10817.85</v>
      </c>
    </row>
    <row r="13" spans="1:5" x14ac:dyDescent="0.3">
      <c r="A13" s="52" t="s">
        <v>49</v>
      </c>
      <c r="B13" s="133">
        <v>6.9</v>
      </c>
      <c r="C13" s="133"/>
      <c r="D13" s="133"/>
      <c r="E13" s="53">
        <f>SUM(Table1[[#This Row],[Jan]:[Mar]])</f>
        <v>6.9</v>
      </c>
    </row>
    <row r="14" spans="1:5" x14ac:dyDescent="0.3">
      <c r="A14" s="52" t="s">
        <v>50</v>
      </c>
      <c r="B14" s="133">
        <v>1417.97</v>
      </c>
      <c r="C14" s="133">
        <v>5579</v>
      </c>
      <c r="D14" s="133">
        <v>1411.9</v>
      </c>
      <c r="E14" s="53">
        <f>SUM(Table1[[#This Row],[Jan]:[Mar]])</f>
        <v>8408.8700000000008</v>
      </c>
    </row>
    <row r="15" spans="1:5" x14ac:dyDescent="0.3">
      <c r="A15" s="52" t="s">
        <v>188</v>
      </c>
      <c r="B15" s="133"/>
      <c r="C15" s="133">
        <v>6277.73</v>
      </c>
      <c r="D15" s="133"/>
      <c r="E15" s="53">
        <f>SUM(Table1[[#This Row],[Jan]:[Mar]])</f>
        <v>6277.73</v>
      </c>
    </row>
    <row r="16" spans="1:5" x14ac:dyDescent="0.3">
      <c r="A16" s="52" t="s">
        <v>534</v>
      </c>
      <c r="B16" s="133">
        <v>400</v>
      </c>
      <c r="C16" s="133"/>
      <c r="D16" s="133"/>
      <c r="E16" s="53">
        <f>SUM(Table1[[#This Row],[Jan]:[Mar]])</f>
        <v>400</v>
      </c>
    </row>
    <row r="17" spans="1:5" x14ac:dyDescent="0.3">
      <c r="A17" s="52" t="s">
        <v>189</v>
      </c>
      <c r="B17" s="133"/>
      <c r="C17" s="133">
        <v>245</v>
      </c>
      <c r="D17" s="133">
        <v>840</v>
      </c>
      <c r="E17" s="53">
        <f>SUM(Table1[[#This Row],[Jan]:[Mar]])</f>
        <v>1085</v>
      </c>
    </row>
    <row r="18" spans="1:5" x14ac:dyDescent="0.3">
      <c r="A18" s="52" t="s">
        <v>321</v>
      </c>
      <c r="B18" s="133">
        <v>17647.02</v>
      </c>
      <c r="C18" s="133">
        <v>30</v>
      </c>
      <c r="D18" s="133">
        <v>30</v>
      </c>
      <c r="E18" s="53">
        <f>SUM(Table1[[#This Row],[Jan]:[Mar]])</f>
        <v>17707.02</v>
      </c>
    </row>
    <row r="19" spans="1:5" x14ac:dyDescent="0.3">
      <c r="A19" s="52" t="s">
        <v>51</v>
      </c>
      <c r="B19" s="133">
        <v>9.57</v>
      </c>
      <c r="C19" s="133">
        <v>15515.77</v>
      </c>
      <c r="D19" s="133">
        <v>4119.0200000000004</v>
      </c>
      <c r="E19" s="53">
        <f>SUM(Table1[[#This Row],[Jan]:[Mar]])</f>
        <v>19644.36</v>
      </c>
    </row>
    <row r="20" spans="1:5" x14ac:dyDescent="0.3">
      <c r="A20" s="52" t="s">
        <v>734</v>
      </c>
      <c r="B20" s="133"/>
      <c r="C20" s="133">
        <v>493</v>
      </c>
      <c r="D20" s="133"/>
      <c r="E20" s="53">
        <f>SUM(Table1[[#This Row],[Jan]:[Mar]])</f>
        <v>493</v>
      </c>
    </row>
    <row r="21" spans="1:5" x14ac:dyDescent="0.3">
      <c r="A21" s="52" t="s">
        <v>52</v>
      </c>
      <c r="B21" s="133">
        <v>1330.77</v>
      </c>
      <c r="C21" s="133">
        <v>9277.98</v>
      </c>
      <c r="D21" s="133">
        <v>3416.5</v>
      </c>
      <c r="E21" s="53">
        <f>SUM(Table1[[#This Row],[Jan]:[Mar]])</f>
        <v>14025.25</v>
      </c>
    </row>
    <row r="22" spans="1:5" x14ac:dyDescent="0.3">
      <c r="A22" s="52" t="s">
        <v>453</v>
      </c>
      <c r="B22" s="133">
        <v>15.77</v>
      </c>
      <c r="C22" s="133"/>
      <c r="D22" s="133">
        <v>239</v>
      </c>
      <c r="E22" s="53">
        <f>SUM(Table1[[#This Row],[Jan]:[Mar]])</f>
        <v>254.77</v>
      </c>
    </row>
    <row r="23" spans="1:5" x14ac:dyDescent="0.3">
      <c r="A23" s="52" t="s">
        <v>454</v>
      </c>
      <c r="B23" s="133"/>
      <c r="C23" s="133"/>
      <c r="D23" s="133">
        <v>28.39</v>
      </c>
      <c r="E23" s="53">
        <f>SUM(Table1[[#This Row],[Jan]:[Mar]])</f>
        <v>28.39</v>
      </c>
    </row>
    <row r="24" spans="1:5" x14ac:dyDescent="0.3">
      <c r="A24" s="52" t="s">
        <v>735</v>
      </c>
      <c r="B24" s="133"/>
      <c r="C24" s="133"/>
      <c r="D24" s="133">
        <v>13362.39</v>
      </c>
      <c r="E24" s="53">
        <f>SUM(Table1[[#This Row],[Jan]:[Mar]])</f>
        <v>13362.39</v>
      </c>
    </row>
    <row r="25" spans="1:5" x14ac:dyDescent="0.3">
      <c r="A25" s="52" t="s">
        <v>736</v>
      </c>
      <c r="B25" s="133"/>
      <c r="C25" s="133"/>
      <c r="D25" s="133">
        <v>40.79</v>
      </c>
      <c r="E25" s="53">
        <f>SUM(Table1[[#This Row],[Jan]:[Mar]])</f>
        <v>40.79</v>
      </c>
    </row>
    <row r="26" spans="1:5" x14ac:dyDescent="0.3">
      <c r="A26" s="52" t="s">
        <v>599</v>
      </c>
      <c r="B26" s="133"/>
      <c r="C26" s="133">
        <v>14617.75</v>
      </c>
      <c r="D26" s="133">
        <v>150</v>
      </c>
      <c r="E26" s="53">
        <f>SUM(Table1[[#This Row],[Jan]:[Mar]])</f>
        <v>14767.75</v>
      </c>
    </row>
    <row r="27" spans="1:5" x14ac:dyDescent="0.3">
      <c r="A27" s="52" t="s">
        <v>53</v>
      </c>
      <c r="B27" s="133">
        <v>50310</v>
      </c>
      <c r="C27" s="133"/>
      <c r="D27" s="133">
        <v>6074.35</v>
      </c>
      <c r="E27" s="53">
        <f>SUM(Table1[[#This Row],[Jan]:[Mar]])</f>
        <v>56384.35</v>
      </c>
    </row>
    <row r="28" spans="1:5" x14ac:dyDescent="0.3">
      <c r="A28" s="52" t="s">
        <v>54</v>
      </c>
      <c r="B28" s="133">
        <v>10689.24</v>
      </c>
      <c r="C28" s="133"/>
      <c r="D28" s="133"/>
      <c r="E28" s="53">
        <f>SUM(Table1[[#This Row],[Jan]:[Mar]])</f>
        <v>10689.24</v>
      </c>
    </row>
    <row r="29" spans="1:5" x14ac:dyDescent="0.3">
      <c r="A29" s="52" t="s">
        <v>737</v>
      </c>
      <c r="B29" s="133">
        <v>1781.77</v>
      </c>
      <c r="C29" s="133">
        <v>2145.35</v>
      </c>
      <c r="D29" s="133"/>
      <c r="E29" s="53">
        <f>SUM(Table1[[#This Row],[Jan]:[Mar]])</f>
        <v>3927.12</v>
      </c>
    </row>
    <row r="30" spans="1:5" x14ac:dyDescent="0.3">
      <c r="A30" s="52" t="s">
        <v>190</v>
      </c>
      <c r="B30" s="133">
        <v>994.01</v>
      </c>
      <c r="C30" s="133">
        <v>27114.46</v>
      </c>
      <c r="D30" s="133">
        <v>4715.3999999999996</v>
      </c>
      <c r="E30" s="53">
        <f>SUM(Table1[[#This Row],[Jan]:[Mar]])</f>
        <v>32823.869999999995</v>
      </c>
    </row>
    <row r="31" spans="1:5" x14ac:dyDescent="0.3">
      <c r="A31" s="52" t="s">
        <v>191</v>
      </c>
      <c r="B31" s="133">
        <v>964</v>
      </c>
      <c r="C31" s="133">
        <v>220.51</v>
      </c>
      <c r="D31" s="133">
        <v>3594.94</v>
      </c>
      <c r="E31" s="53">
        <f>SUM(Table1[[#This Row],[Jan]:[Mar]])</f>
        <v>4779.45</v>
      </c>
    </row>
    <row r="32" spans="1:5" x14ac:dyDescent="0.3">
      <c r="A32" s="52" t="s">
        <v>56</v>
      </c>
      <c r="B32" s="133">
        <v>1434.07</v>
      </c>
      <c r="C32" s="133">
        <v>7410.36</v>
      </c>
      <c r="D32" s="133">
        <v>11216.48</v>
      </c>
      <c r="E32" s="53">
        <f>SUM(Table1[[#This Row],[Jan]:[Mar]])</f>
        <v>20060.91</v>
      </c>
    </row>
    <row r="33" spans="1:5" x14ac:dyDescent="0.3">
      <c r="A33" s="52" t="s">
        <v>194</v>
      </c>
      <c r="B33" s="133">
        <v>154.47</v>
      </c>
      <c r="C33" s="133"/>
      <c r="D33" s="133">
        <v>1278.08</v>
      </c>
      <c r="E33" s="53">
        <f>SUM(Table1[[#This Row],[Jan]:[Mar]])</f>
        <v>1432.55</v>
      </c>
    </row>
    <row r="34" spans="1:5" x14ac:dyDescent="0.3">
      <c r="A34" s="52" t="s">
        <v>195</v>
      </c>
      <c r="B34" s="133">
        <v>2843.77</v>
      </c>
      <c r="C34" s="133">
        <v>7339.74</v>
      </c>
      <c r="D34" s="133">
        <v>15875.12</v>
      </c>
      <c r="E34" s="53">
        <f>SUM(Table1[[#This Row],[Jan]:[Mar]])</f>
        <v>26058.63</v>
      </c>
    </row>
    <row r="35" spans="1:5" x14ac:dyDescent="0.3">
      <c r="A35" s="52" t="s">
        <v>196</v>
      </c>
      <c r="B35" s="133">
        <v>213.34</v>
      </c>
      <c r="C35" s="133">
        <v>8086.45</v>
      </c>
      <c r="D35" s="133">
        <v>53499</v>
      </c>
      <c r="E35" s="53">
        <f>SUM(Table1[[#This Row],[Jan]:[Mar]])</f>
        <v>61798.79</v>
      </c>
    </row>
    <row r="36" spans="1:5" x14ac:dyDescent="0.3">
      <c r="A36" s="52" t="s">
        <v>58</v>
      </c>
      <c r="B36" s="133"/>
      <c r="C36" s="133">
        <v>15163.52</v>
      </c>
      <c r="D36" s="133"/>
      <c r="E36" s="53">
        <f>SUM(Table1[[#This Row],[Jan]:[Mar]])</f>
        <v>15163.52</v>
      </c>
    </row>
    <row r="37" spans="1:5" x14ac:dyDescent="0.3">
      <c r="A37" s="52" t="s">
        <v>738</v>
      </c>
      <c r="B37" s="133"/>
      <c r="C37" s="133"/>
      <c r="D37" s="133">
        <v>4500</v>
      </c>
      <c r="E37" s="53">
        <f>SUM(Table1[[#This Row],[Jan]:[Mar]])</f>
        <v>4500</v>
      </c>
    </row>
    <row r="38" spans="1:5" x14ac:dyDescent="0.3">
      <c r="A38" s="52" t="s">
        <v>739</v>
      </c>
      <c r="B38" s="133"/>
      <c r="C38" s="133">
        <v>127.5</v>
      </c>
      <c r="D38" s="133"/>
      <c r="E38" s="53">
        <f>SUM(Table1[[#This Row],[Jan]:[Mar]])</f>
        <v>127.5</v>
      </c>
    </row>
    <row r="39" spans="1:5" x14ac:dyDescent="0.3">
      <c r="A39" s="52" t="s">
        <v>59</v>
      </c>
      <c r="B39" s="133">
        <v>3230.94</v>
      </c>
      <c r="C39" s="133">
        <v>112.82</v>
      </c>
      <c r="D39" s="133"/>
      <c r="E39" s="53">
        <f>SUM(Table1[[#This Row],[Jan]:[Mar]])</f>
        <v>3343.76</v>
      </c>
    </row>
    <row r="40" spans="1:5" x14ac:dyDescent="0.3">
      <c r="A40" s="52" t="s">
        <v>198</v>
      </c>
      <c r="B40" s="133"/>
      <c r="C40" s="133">
        <v>9.57</v>
      </c>
      <c r="D40" s="133"/>
      <c r="E40" s="53">
        <f>SUM(Table1[[#This Row],[Jan]:[Mar]])</f>
        <v>9.57</v>
      </c>
    </row>
    <row r="41" spans="1:5" x14ac:dyDescent="0.3">
      <c r="A41" s="52" t="s">
        <v>199</v>
      </c>
      <c r="B41" s="133">
        <v>382.8</v>
      </c>
      <c r="C41" s="133"/>
      <c r="D41" s="133"/>
      <c r="E41" s="53">
        <f>SUM(Table1[[#This Row],[Jan]:[Mar]])</f>
        <v>382.8</v>
      </c>
    </row>
    <row r="42" spans="1:5" x14ac:dyDescent="0.3">
      <c r="A42" s="52" t="s">
        <v>200</v>
      </c>
      <c r="B42" s="133">
        <v>1019.99</v>
      </c>
      <c r="C42" s="133">
        <v>2466.9499999999998</v>
      </c>
      <c r="D42" s="133">
        <v>7774.71</v>
      </c>
      <c r="E42" s="53">
        <f>SUM(Table1[[#This Row],[Jan]:[Mar]])</f>
        <v>11261.65</v>
      </c>
    </row>
    <row r="43" spans="1:5" x14ac:dyDescent="0.3">
      <c r="A43" s="52" t="s">
        <v>455</v>
      </c>
      <c r="B43" s="133"/>
      <c r="C43" s="133">
        <v>1895</v>
      </c>
      <c r="D43" s="133"/>
      <c r="E43" s="53">
        <f>SUM(Table1[[#This Row],[Jan]:[Mar]])</f>
        <v>1895</v>
      </c>
    </row>
    <row r="44" spans="1:5" x14ac:dyDescent="0.3">
      <c r="A44" s="52" t="s">
        <v>456</v>
      </c>
      <c r="B44" s="133"/>
      <c r="C44" s="133">
        <v>2284.6</v>
      </c>
      <c r="D44" s="133">
        <v>4400</v>
      </c>
      <c r="E44" s="53">
        <f>SUM(Table1[[#This Row],[Jan]:[Mar]])</f>
        <v>6684.6</v>
      </c>
    </row>
    <row r="45" spans="1:5" x14ac:dyDescent="0.3">
      <c r="A45" s="52" t="s">
        <v>201</v>
      </c>
      <c r="B45" s="133"/>
      <c r="C45" s="133"/>
      <c r="D45" s="133">
        <v>1507.97</v>
      </c>
      <c r="E45" s="53">
        <f>SUM(Table1[[#This Row],[Jan]:[Mar]])</f>
        <v>1507.97</v>
      </c>
    </row>
    <row r="46" spans="1:5" x14ac:dyDescent="0.3">
      <c r="A46" s="52" t="s">
        <v>202</v>
      </c>
      <c r="B46" s="133"/>
      <c r="C46" s="133">
        <v>62.24</v>
      </c>
      <c r="D46" s="133"/>
      <c r="E46" s="53">
        <f>SUM(Table1[[#This Row],[Jan]:[Mar]])</f>
        <v>62.24</v>
      </c>
    </row>
    <row r="47" spans="1:5" x14ac:dyDescent="0.3">
      <c r="A47" s="52" t="s">
        <v>203</v>
      </c>
      <c r="B47" s="133"/>
      <c r="C47" s="133">
        <v>894.12</v>
      </c>
      <c r="D47" s="133"/>
      <c r="E47" s="53">
        <f>SUM(Table1[[#This Row],[Jan]:[Mar]])</f>
        <v>894.12</v>
      </c>
    </row>
    <row r="48" spans="1:5" x14ac:dyDescent="0.3">
      <c r="A48" s="52" t="s">
        <v>204</v>
      </c>
      <c r="B48" s="133">
        <v>593.34</v>
      </c>
      <c r="C48" s="133">
        <v>399.14</v>
      </c>
      <c r="D48" s="133">
        <v>22.19</v>
      </c>
      <c r="E48" s="53">
        <f>SUM(Table1[[#This Row],[Jan]:[Mar]])</f>
        <v>1014.6700000000001</v>
      </c>
    </row>
    <row r="49" spans="1:5" x14ac:dyDescent="0.3">
      <c r="A49" s="52" t="s">
        <v>205</v>
      </c>
      <c r="B49" s="133">
        <v>870.67</v>
      </c>
      <c r="C49" s="133">
        <v>2687.22</v>
      </c>
      <c r="D49" s="133">
        <v>960.52</v>
      </c>
      <c r="E49" s="53">
        <f>SUM(Table1[[#This Row],[Jan]:[Mar]])</f>
        <v>4518.41</v>
      </c>
    </row>
    <row r="50" spans="1:5" x14ac:dyDescent="0.3">
      <c r="A50" s="52" t="s">
        <v>61</v>
      </c>
      <c r="B50" s="133">
        <v>784.63</v>
      </c>
      <c r="C50" s="133">
        <v>27386.17</v>
      </c>
      <c r="D50" s="133">
        <v>6856.8</v>
      </c>
      <c r="E50" s="53">
        <f>SUM(Table1[[#This Row],[Jan]:[Mar]])</f>
        <v>35027.599999999999</v>
      </c>
    </row>
    <row r="51" spans="1:5" x14ac:dyDescent="0.3">
      <c r="A51" s="52" t="s">
        <v>62</v>
      </c>
      <c r="B51" s="133">
        <v>9.57</v>
      </c>
      <c r="C51" s="133">
        <v>1385.55</v>
      </c>
      <c r="D51" s="133">
        <v>111373.15</v>
      </c>
      <c r="E51" s="53">
        <f>SUM(Table1[[#This Row],[Jan]:[Mar]])</f>
        <v>112768.26999999999</v>
      </c>
    </row>
    <row r="52" spans="1:5" x14ac:dyDescent="0.3">
      <c r="A52" s="52" t="s">
        <v>206</v>
      </c>
      <c r="B52" s="133"/>
      <c r="C52" s="133">
        <v>2459.5</v>
      </c>
      <c r="D52" s="133">
        <v>14368.9</v>
      </c>
      <c r="E52" s="53">
        <f>SUM(Table1[[#This Row],[Jan]:[Mar]])</f>
        <v>16828.400000000001</v>
      </c>
    </row>
    <row r="53" spans="1:5" x14ac:dyDescent="0.3">
      <c r="A53" s="52" t="s">
        <v>63</v>
      </c>
      <c r="B53" s="133">
        <v>21802.959999999999</v>
      </c>
      <c r="C53" s="133">
        <v>15783.05</v>
      </c>
      <c r="D53" s="133">
        <v>23339.01</v>
      </c>
      <c r="E53" s="53">
        <f>SUM(Table1[[#This Row],[Jan]:[Mar]])</f>
        <v>60925.01999999999</v>
      </c>
    </row>
    <row r="54" spans="1:5" x14ac:dyDescent="0.3">
      <c r="A54" s="52" t="s">
        <v>600</v>
      </c>
      <c r="B54" s="133">
        <v>49954</v>
      </c>
      <c r="C54" s="133">
        <v>1339</v>
      </c>
      <c r="D54" s="133">
        <v>728.09</v>
      </c>
      <c r="E54" s="53">
        <f>SUM(Table1[[#This Row],[Jan]:[Mar]])</f>
        <v>52021.09</v>
      </c>
    </row>
    <row r="55" spans="1:5" x14ac:dyDescent="0.3">
      <c r="A55" s="52" t="s">
        <v>64</v>
      </c>
      <c r="B55" s="133">
        <v>413166.22</v>
      </c>
      <c r="C55" s="133">
        <v>143663.04999999999</v>
      </c>
      <c r="D55" s="133">
        <v>588846.32999999996</v>
      </c>
      <c r="E55" s="53">
        <f>SUM(Table1[[#This Row],[Jan]:[Mar]])</f>
        <v>1145675.6000000001</v>
      </c>
    </row>
    <row r="56" spans="1:5" x14ac:dyDescent="0.3">
      <c r="A56" s="52" t="s">
        <v>740</v>
      </c>
      <c r="B56" s="133"/>
      <c r="C56" s="133"/>
      <c r="D56" s="133">
        <v>4500</v>
      </c>
      <c r="E56" s="53">
        <f>SUM(Table1[[#This Row],[Jan]:[Mar]])</f>
        <v>4500</v>
      </c>
    </row>
    <row r="57" spans="1:5" x14ac:dyDescent="0.3">
      <c r="A57" s="52" t="s">
        <v>741</v>
      </c>
      <c r="B57" s="133"/>
      <c r="C57" s="133"/>
      <c r="D57" s="133">
        <v>382.8</v>
      </c>
      <c r="E57" s="53">
        <f>SUM(Table1[[#This Row],[Jan]:[Mar]])</f>
        <v>382.8</v>
      </c>
    </row>
    <row r="58" spans="1:5" x14ac:dyDescent="0.3">
      <c r="A58" s="52" t="s">
        <v>535</v>
      </c>
      <c r="B58" s="133">
        <v>37.130000000000003</v>
      </c>
      <c r="C58" s="133"/>
      <c r="D58" s="133">
        <v>27.17</v>
      </c>
      <c r="E58" s="53">
        <f>SUM(Table1[[#This Row],[Jan]:[Mar]])</f>
        <v>64.300000000000011</v>
      </c>
    </row>
    <row r="59" spans="1:5" x14ac:dyDescent="0.3">
      <c r="A59" s="52" t="s">
        <v>207</v>
      </c>
      <c r="B59" s="133">
        <v>4934.24</v>
      </c>
      <c r="C59" s="133">
        <v>2192.44</v>
      </c>
      <c r="D59" s="133">
        <v>4444.32</v>
      </c>
      <c r="E59" s="53">
        <f>SUM(Table1[[#This Row],[Jan]:[Mar]])</f>
        <v>11571</v>
      </c>
    </row>
    <row r="60" spans="1:5" x14ac:dyDescent="0.3">
      <c r="A60" s="52" t="s">
        <v>208</v>
      </c>
      <c r="B60" s="133">
        <v>48064.55</v>
      </c>
      <c r="C60" s="133">
        <v>3164.3</v>
      </c>
      <c r="D60" s="133">
        <v>1574.85</v>
      </c>
      <c r="E60" s="53">
        <f>SUM(Table1[[#This Row],[Jan]:[Mar]])</f>
        <v>52803.700000000004</v>
      </c>
    </row>
    <row r="61" spans="1:5" x14ac:dyDescent="0.3">
      <c r="A61" s="52" t="s">
        <v>209</v>
      </c>
      <c r="B61" s="133"/>
      <c r="C61" s="133">
        <v>3021.89</v>
      </c>
      <c r="D61" s="133"/>
      <c r="E61" s="53">
        <f>SUM(Table1[[#This Row],[Jan]:[Mar]])</f>
        <v>3021.89</v>
      </c>
    </row>
    <row r="62" spans="1:5" x14ac:dyDescent="0.3">
      <c r="A62" s="52" t="s">
        <v>536</v>
      </c>
      <c r="B62" s="133">
        <v>4480.8900000000003</v>
      </c>
      <c r="C62" s="133"/>
      <c r="D62" s="133"/>
      <c r="E62" s="53">
        <f>SUM(Table1[[#This Row],[Jan]:[Mar]])</f>
        <v>4480.8900000000003</v>
      </c>
    </row>
    <row r="63" spans="1:5" x14ac:dyDescent="0.3">
      <c r="A63" s="52" t="s">
        <v>537</v>
      </c>
      <c r="B63" s="133">
        <v>6995</v>
      </c>
      <c r="C63" s="133"/>
      <c r="D63" s="133">
        <v>1780.88</v>
      </c>
      <c r="E63" s="53">
        <f>SUM(Table1[[#This Row],[Jan]:[Mar]])</f>
        <v>8775.880000000001</v>
      </c>
    </row>
    <row r="64" spans="1:5" x14ac:dyDescent="0.3">
      <c r="A64" s="52" t="s">
        <v>65</v>
      </c>
      <c r="B64" s="133">
        <v>36850</v>
      </c>
      <c r="C64" s="133">
        <v>1996.52</v>
      </c>
      <c r="D64" s="133">
        <v>1443.2</v>
      </c>
      <c r="E64" s="53">
        <f>SUM(Table1[[#This Row],[Jan]:[Mar]])</f>
        <v>40289.719999999994</v>
      </c>
    </row>
    <row r="65" spans="1:5" x14ac:dyDescent="0.3">
      <c r="A65" s="52" t="s">
        <v>210</v>
      </c>
      <c r="B65" s="133">
        <v>131.07</v>
      </c>
      <c r="C65" s="133">
        <v>974.32</v>
      </c>
      <c r="D65" s="133">
        <v>1574.62</v>
      </c>
      <c r="E65" s="53">
        <f>SUM(Table1[[#This Row],[Jan]:[Mar]])</f>
        <v>2680.01</v>
      </c>
    </row>
    <row r="66" spans="1:5" x14ac:dyDescent="0.3">
      <c r="A66" s="52" t="s">
        <v>211</v>
      </c>
      <c r="B66" s="133"/>
      <c r="C66" s="133">
        <v>1197.73</v>
      </c>
      <c r="D66" s="133"/>
      <c r="E66" s="53">
        <f>SUM(Table1[[#This Row],[Jan]:[Mar]])</f>
        <v>1197.73</v>
      </c>
    </row>
    <row r="67" spans="1:5" x14ac:dyDescent="0.3">
      <c r="A67" s="52" t="s">
        <v>601</v>
      </c>
      <c r="B67" s="133">
        <v>2183.4699999999998</v>
      </c>
      <c r="C67" s="133">
        <v>10000</v>
      </c>
      <c r="D67" s="133"/>
      <c r="E67" s="53">
        <f>SUM(Table1[[#This Row],[Jan]:[Mar]])</f>
        <v>12183.47</v>
      </c>
    </row>
    <row r="68" spans="1:5" x14ac:dyDescent="0.3">
      <c r="A68" s="52" t="s">
        <v>602</v>
      </c>
      <c r="B68" s="133">
        <v>15.77</v>
      </c>
      <c r="C68" s="133">
        <v>17.739999999999998</v>
      </c>
      <c r="D68" s="133"/>
      <c r="E68" s="53">
        <f>SUM(Table1[[#This Row],[Jan]:[Mar]])</f>
        <v>33.51</v>
      </c>
    </row>
    <row r="69" spans="1:5" x14ac:dyDescent="0.3">
      <c r="A69" s="52" t="s">
        <v>212</v>
      </c>
      <c r="B69" s="133">
        <v>30</v>
      </c>
      <c r="C69" s="133">
        <v>30</v>
      </c>
      <c r="D69" s="133"/>
      <c r="E69" s="53">
        <f>SUM(Table1[[#This Row],[Jan]:[Mar]])</f>
        <v>60</v>
      </c>
    </row>
    <row r="70" spans="1:5" x14ac:dyDescent="0.3">
      <c r="A70" s="52" t="s">
        <v>742</v>
      </c>
      <c r="B70" s="133">
        <v>1135.9000000000001</v>
      </c>
      <c r="C70" s="133"/>
      <c r="D70" s="133"/>
      <c r="E70" s="53">
        <f>SUM(Table1[[#This Row],[Jan]:[Mar]])</f>
        <v>1135.9000000000001</v>
      </c>
    </row>
    <row r="71" spans="1:5" x14ac:dyDescent="0.3">
      <c r="A71" s="52" t="s">
        <v>213</v>
      </c>
      <c r="B71" s="133">
        <v>36</v>
      </c>
      <c r="C71" s="133"/>
      <c r="D71" s="133">
        <v>46690</v>
      </c>
      <c r="E71" s="53">
        <f>SUM(Table1[[#This Row],[Jan]:[Mar]])</f>
        <v>46726</v>
      </c>
    </row>
    <row r="72" spans="1:5" x14ac:dyDescent="0.3">
      <c r="A72" s="52" t="s">
        <v>66</v>
      </c>
      <c r="B72" s="133">
        <v>2538.16</v>
      </c>
      <c r="C72" s="133">
        <v>9322.17</v>
      </c>
      <c r="D72" s="133">
        <v>5030</v>
      </c>
      <c r="E72" s="53">
        <f>SUM(Table1[[#This Row],[Jan]:[Mar]])</f>
        <v>16890.330000000002</v>
      </c>
    </row>
    <row r="73" spans="1:5" x14ac:dyDescent="0.3">
      <c r="A73" s="52" t="s">
        <v>67</v>
      </c>
      <c r="B73" s="133">
        <v>33056.43</v>
      </c>
      <c r="C73" s="133">
        <v>2552.4699999999998</v>
      </c>
      <c r="D73" s="133">
        <v>5384.67</v>
      </c>
      <c r="E73" s="53">
        <f>SUM(Table1[[#This Row],[Jan]:[Mar]])</f>
        <v>40993.57</v>
      </c>
    </row>
    <row r="74" spans="1:5" x14ac:dyDescent="0.3">
      <c r="A74" s="52" t="s">
        <v>538</v>
      </c>
      <c r="B74" s="133">
        <v>7260</v>
      </c>
      <c r="C74" s="133">
        <v>1647.91</v>
      </c>
      <c r="D74" s="133">
        <v>3250</v>
      </c>
      <c r="E74" s="53">
        <f>SUM(Table1[[#This Row],[Jan]:[Mar]])</f>
        <v>12157.91</v>
      </c>
    </row>
    <row r="75" spans="1:5" x14ac:dyDescent="0.3">
      <c r="A75" s="52" t="s">
        <v>69</v>
      </c>
      <c r="B75" s="133">
        <v>15516</v>
      </c>
      <c r="C75" s="133">
        <v>35862.78</v>
      </c>
      <c r="D75" s="133">
        <v>33797.75</v>
      </c>
      <c r="E75" s="53">
        <f>SUM(Table1[[#This Row],[Jan]:[Mar]])</f>
        <v>85176.53</v>
      </c>
    </row>
    <row r="76" spans="1:5" x14ac:dyDescent="0.3">
      <c r="A76" s="52" t="s">
        <v>70</v>
      </c>
      <c r="B76" s="133">
        <v>6124.31</v>
      </c>
      <c r="C76" s="133">
        <v>9.57</v>
      </c>
      <c r="D76" s="133">
        <v>9811.64</v>
      </c>
      <c r="E76" s="53">
        <f>SUM(Table1[[#This Row],[Jan]:[Mar]])</f>
        <v>15945.52</v>
      </c>
    </row>
    <row r="77" spans="1:5" x14ac:dyDescent="0.3">
      <c r="A77" s="52" t="s">
        <v>71</v>
      </c>
      <c r="B77" s="133">
        <v>184.35</v>
      </c>
      <c r="C77" s="133">
        <v>15508.9</v>
      </c>
      <c r="D77" s="133">
        <v>399</v>
      </c>
      <c r="E77" s="53">
        <f>SUM(Table1[[#This Row],[Jan]:[Mar]])</f>
        <v>16092.25</v>
      </c>
    </row>
    <row r="78" spans="1:5" x14ac:dyDescent="0.3">
      <c r="A78" s="52" t="s">
        <v>72</v>
      </c>
      <c r="B78" s="133">
        <v>4745.68</v>
      </c>
      <c r="C78" s="133">
        <v>3676.87</v>
      </c>
      <c r="D78" s="133">
        <v>4853.32</v>
      </c>
      <c r="E78" s="53">
        <f>SUM(Table1[[#This Row],[Jan]:[Mar]])</f>
        <v>13275.869999999999</v>
      </c>
    </row>
    <row r="79" spans="1:5" x14ac:dyDescent="0.3">
      <c r="A79" s="52" t="s">
        <v>73</v>
      </c>
      <c r="B79" s="133">
        <v>2728</v>
      </c>
      <c r="C79" s="133">
        <v>155</v>
      </c>
      <c r="D79" s="133">
        <v>240</v>
      </c>
      <c r="E79" s="53">
        <f>SUM(Table1[[#This Row],[Jan]:[Mar]])</f>
        <v>3123</v>
      </c>
    </row>
    <row r="80" spans="1:5" x14ac:dyDescent="0.3">
      <c r="A80" s="52" t="s">
        <v>457</v>
      </c>
      <c r="B80" s="133">
        <v>5880</v>
      </c>
      <c r="C80" s="133">
        <v>24150</v>
      </c>
      <c r="D80" s="133">
        <v>28350</v>
      </c>
      <c r="E80" s="53">
        <f>SUM(Table1[[#This Row],[Jan]:[Mar]])</f>
        <v>58380</v>
      </c>
    </row>
    <row r="81" spans="1:5" x14ac:dyDescent="0.3">
      <c r="A81" s="52" t="s">
        <v>74</v>
      </c>
      <c r="B81" s="133">
        <v>1521.54</v>
      </c>
      <c r="C81" s="133">
        <v>155</v>
      </c>
      <c r="D81" s="133"/>
      <c r="E81" s="53">
        <f>SUM(Table1[[#This Row],[Jan]:[Mar]])</f>
        <v>1676.54</v>
      </c>
    </row>
    <row r="82" spans="1:5" x14ac:dyDescent="0.3">
      <c r="A82" s="52" t="s">
        <v>75</v>
      </c>
      <c r="B82" s="133"/>
      <c r="C82" s="133"/>
      <c r="D82" s="133">
        <v>1353.39</v>
      </c>
      <c r="E82" s="53">
        <f>SUM(Table1[[#This Row],[Jan]:[Mar]])</f>
        <v>1353.39</v>
      </c>
    </row>
    <row r="83" spans="1:5" x14ac:dyDescent="0.3">
      <c r="A83" s="52" t="s">
        <v>743</v>
      </c>
      <c r="B83" s="133"/>
      <c r="C83" s="133">
        <v>1907.49</v>
      </c>
      <c r="D83" s="133"/>
      <c r="E83" s="53">
        <f>SUM(Table1[[#This Row],[Jan]:[Mar]])</f>
        <v>1907.49</v>
      </c>
    </row>
    <row r="84" spans="1:5" x14ac:dyDescent="0.3">
      <c r="A84" s="52" t="s">
        <v>76</v>
      </c>
      <c r="B84" s="133"/>
      <c r="C84" s="133">
        <v>1628.43</v>
      </c>
      <c r="D84" s="133"/>
      <c r="E84" s="53">
        <f>SUM(Table1[[#This Row],[Jan]:[Mar]])</f>
        <v>1628.43</v>
      </c>
    </row>
    <row r="85" spans="1:5" x14ac:dyDescent="0.3">
      <c r="A85" s="52" t="s">
        <v>216</v>
      </c>
      <c r="B85" s="133"/>
      <c r="C85" s="133"/>
      <c r="D85" s="133">
        <v>179.55</v>
      </c>
      <c r="E85" s="53">
        <f>SUM(Table1[[#This Row],[Jan]:[Mar]])</f>
        <v>179.55</v>
      </c>
    </row>
    <row r="86" spans="1:5" x14ac:dyDescent="0.3">
      <c r="A86" s="52" t="s">
        <v>217</v>
      </c>
      <c r="B86" s="133"/>
      <c r="C86" s="133"/>
      <c r="D86" s="133">
        <v>106.48</v>
      </c>
      <c r="E86" s="53">
        <f>SUM(Table1[[#This Row],[Jan]:[Mar]])</f>
        <v>106.48</v>
      </c>
    </row>
    <row r="87" spans="1:5" x14ac:dyDescent="0.3">
      <c r="A87" s="52" t="s">
        <v>744</v>
      </c>
      <c r="B87" s="133"/>
      <c r="C87" s="133">
        <v>3928.28</v>
      </c>
      <c r="D87" s="133"/>
      <c r="E87" s="53">
        <f>SUM(Table1[[#This Row],[Jan]:[Mar]])</f>
        <v>3928.28</v>
      </c>
    </row>
    <row r="88" spans="1:5" x14ac:dyDescent="0.3">
      <c r="A88" s="52" t="s">
        <v>745</v>
      </c>
      <c r="B88" s="133"/>
      <c r="C88" s="133"/>
      <c r="D88" s="133">
        <v>13900.7</v>
      </c>
      <c r="E88" s="53">
        <f>SUM(Table1[[#This Row],[Jan]:[Mar]])</f>
        <v>13900.7</v>
      </c>
    </row>
    <row r="89" spans="1:5" x14ac:dyDescent="0.3">
      <c r="A89" s="52" t="s">
        <v>539</v>
      </c>
      <c r="B89" s="133">
        <v>47080</v>
      </c>
      <c r="C89" s="133">
        <v>19200</v>
      </c>
      <c r="D89" s="133">
        <v>28575</v>
      </c>
      <c r="E89" s="53">
        <f>SUM(Table1[[#This Row],[Jan]:[Mar]])</f>
        <v>94855</v>
      </c>
    </row>
    <row r="90" spans="1:5" x14ac:dyDescent="0.3">
      <c r="A90" s="52" t="s">
        <v>77</v>
      </c>
      <c r="B90" s="133">
        <v>630.14</v>
      </c>
      <c r="C90" s="133">
        <v>50390</v>
      </c>
      <c r="D90" s="133">
        <v>392.64</v>
      </c>
      <c r="E90" s="53">
        <f>SUM(Table1[[#This Row],[Jan]:[Mar]])</f>
        <v>51412.78</v>
      </c>
    </row>
    <row r="91" spans="1:5" x14ac:dyDescent="0.3">
      <c r="A91" s="52" t="s">
        <v>78</v>
      </c>
      <c r="B91" s="133">
        <v>29.99</v>
      </c>
      <c r="C91" s="133">
        <v>55389.15</v>
      </c>
      <c r="D91" s="133">
        <v>3799.99</v>
      </c>
      <c r="E91" s="53">
        <f>SUM(Table1[[#This Row],[Jan]:[Mar]])</f>
        <v>59219.13</v>
      </c>
    </row>
    <row r="92" spans="1:5" x14ac:dyDescent="0.3">
      <c r="A92" s="52" t="s">
        <v>218</v>
      </c>
      <c r="B92" s="133"/>
      <c r="C92" s="133">
        <v>34.369999999999997</v>
      </c>
      <c r="D92" s="133">
        <v>9.7899999999999991</v>
      </c>
      <c r="E92" s="53">
        <f>SUM(Table1[[#This Row],[Jan]:[Mar]])</f>
        <v>44.16</v>
      </c>
    </row>
    <row r="93" spans="1:5" x14ac:dyDescent="0.3">
      <c r="A93" s="52" t="s">
        <v>325</v>
      </c>
      <c r="B93" s="133">
        <v>376.25</v>
      </c>
      <c r="C93" s="133"/>
      <c r="D93" s="133">
        <v>11556</v>
      </c>
      <c r="E93" s="53">
        <f>SUM(Table1[[#This Row],[Jan]:[Mar]])</f>
        <v>11932.25</v>
      </c>
    </row>
    <row r="94" spans="1:5" x14ac:dyDescent="0.3">
      <c r="A94" s="52" t="s">
        <v>79</v>
      </c>
      <c r="B94" s="133">
        <v>3129.03</v>
      </c>
      <c r="C94" s="133">
        <v>28275</v>
      </c>
      <c r="D94" s="133"/>
      <c r="E94" s="53">
        <f>SUM(Table1[[#This Row],[Jan]:[Mar]])</f>
        <v>31404.03</v>
      </c>
    </row>
    <row r="95" spans="1:5" x14ac:dyDescent="0.3">
      <c r="A95" s="52" t="s">
        <v>603</v>
      </c>
      <c r="B95" s="133">
        <v>1134.6300000000001</v>
      </c>
      <c r="C95" s="133">
        <v>549</v>
      </c>
      <c r="D95" s="133"/>
      <c r="E95" s="53">
        <f>SUM(Table1[[#This Row],[Jan]:[Mar]])</f>
        <v>1683.63</v>
      </c>
    </row>
    <row r="96" spans="1:5" x14ac:dyDescent="0.3">
      <c r="A96" s="52" t="s">
        <v>220</v>
      </c>
      <c r="B96" s="133">
        <v>43.45</v>
      </c>
      <c r="C96" s="133"/>
      <c r="D96" s="133"/>
      <c r="E96" s="53">
        <f>SUM(Table1[[#This Row],[Jan]:[Mar]])</f>
        <v>43.45</v>
      </c>
    </row>
    <row r="97" spans="1:5" x14ac:dyDescent="0.3">
      <c r="A97" s="52" t="s">
        <v>80</v>
      </c>
      <c r="B97" s="133"/>
      <c r="C97" s="133"/>
      <c r="D97" s="133">
        <v>2215</v>
      </c>
      <c r="E97" s="53">
        <f>SUM(Table1[[#This Row],[Jan]:[Mar]])</f>
        <v>2215</v>
      </c>
    </row>
    <row r="98" spans="1:5" x14ac:dyDescent="0.3">
      <c r="A98" s="52" t="s">
        <v>224</v>
      </c>
      <c r="B98" s="133">
        <v>440.75</v>
      </c>
      <c r="C98" s="133">
        <v>159.5</v>
      </c>
      <c r="D98" s="133">
        <v>240.25</v>
      </c>
      <c r="E98" s="53">
        <f>SUM(Table1[[#This Row],[Jan]:[Mar]])</f>
        <v>840.5</v>
      </c>
    </row>
    <row r="99" spans="1:5" x14ac:dyDescent="0.3">
      <c r="A99" s="52" t="s">
        <v>225</v>
      </c>
      <c r="B99" s="133">
        <v>515</v>
      </c>
      <c r="C99" s="133">
        <v>179</v>
      </c>
      <c r="D99" s="133"/>
      <c r="E99" s="53">
        <f>SUM(Table1[[#This Row],[Jan]:[Mar]])</f>
        <v>694</v>
      </c>
    </row>
    <row r="100" spans="1:5" x14ac:dyDescent="0.3">
      <c r="A100" s="52" t="s">
        <v>226</v>
      </c>
      <c r="B100" s="133">
        <v>19878.28</v>
      </c>
      <c r="C100" s="133">
        <v>1415.04</v>
      </c>
      <c r="D100" s="133">
        <v>4040.65</v>
      </c>
      <c r="E100" s="53">
        <f>SUM(Table1[[#This Row],[Jan]:[Mar]])</f>
        <v>25333.97</v>
      </c>
    </row>
    <row r="101" spans="1:5" x14ac:dyDescent="0.3">
      <c r="A101" s="52" t="s">
        <v>81</v>
      </c>
      <c r="B101" s="133">
        <v>2935.41</v>
      </c>
      <c r="C101" s="133">
        <v>3534.38</v>
      </c>
      <c r="D101" s="133">
        <v>566.80999999999995</v>
      </c>
      <c r="E101" s="53">
        <f>SUM(Table1[[#This Row],[Jan]:[Mar]])</f>
        <v>7036.6</v>
      </c>
    </row>
    <row r="102" spans="1:5" x14ac:dyDescent="0.3">
      <c r="A102" s="52" t="s">
        <v>540</v>
      </c>
      <c r="B102" s="133">
        <v>1774.62</v>
      </c>
      <c r="C102" s="133">
        <v>2433.6999999999998</v>
      </c>
      <c r="D102" s="133"/>
      <c r="E102" s="53">
        <f>SUM(Table1[[#This Row],[Jan]:[Mar]])</f>
        <v>4208.32</v>
      </c>
    </row>
    <row r="103" spans="1:5" x14ac:dyDescent="0.3">
      <c r="A103" s="52" t="s">
        <v>227</v>
      </c>
      <c r="B103" s="133">
        <v>29400</v>
      </c>
      <c r="C103" s="133"/>
      <c r="D103" s="133">
        <v>524.08000000000004</v>
      </c>
      <c r="E103" s="53">
        <f>SUM(Table1[[#This Row],[Jan]:[Mar]])</f>
        <v>29924.080000000002</v>
      </c>
    </row>
    <row r="104" spans="1:5" x14ac:dyDescent="0.3">
      <c r="A104" s="52" t="s">
        <v>407</v>
      </c>
      <c r="B104" s="133"/>
      <c r="C104" s="133">
        <v>1340</v>
      </c>
      <c r="D104" s="133"/>
      <c r="E104" s="53">
        <f>SUM(Table1[[#This Row],[Jan]:[Mar]])</f>
        <v>1340</v>
      </c>
    </row>
    <row r="105" spans="1:5" x14ac:dyDescent="0.3">
      <c r="A105" s="52" t="s">
        <v>82</v>
      </c>
      <c r="B105" s="133">
        <v>82950</v>
      </c>
      <c r="C105" s="133">
        <v>58587.59</v>
      </c>
      <c r="D105" s="133">
        <v>33699.24</v>
      </c>
      <c r="E105" s="53">
        <f>SUM(Table1[[#This Row],[Jan]:[Mar]])</f>
        <v>175236.83</v>
      </c>
    </row>
    <row r="106" spans="1:5" x14ac:dyDescent="0.3">
      <c r="A106" s="52" t="s">
        <v>83</v>
      </c>
      <c r="B106" s="133">
        <v>7900</v>
      </c>
      <c r="C106" s="133">
        <v>1950</v>
      </c>
      <c r="D106" s="133"/>
      <c r="E106" s="53">
        <f>SUM(Table1[[#This Row],[Jan]:[Mar]])</f>
        <v>9850</v>
      </c>
    </row>
    <row r="107" spans="1:5" x14ac:dyDescent="0.3">
      <c r="A107" s="52" t="s">
        <v>228</v>
      </c>
      <c r="B107" s="133"/>
      <c r="C107" s="133">
        <v>1070.94</v>
      </c>
      <c r="D107" s="133"/>
      <c r="E107" s="53">
        <f>SUM(Table1[[#This Row],[Jan]:[Mar]])</f>
        <v>1070.94</v>
      </c>
    </row>
    <row r="108" spans="1:5" x14ac:dyDescent="0.3">
      <c r="A108" s="52" t="s">
        <v>541</v>
      </c>
      <c r="B108" s="133">
        <v>376.9</v>
      </c>
      <c r="C108" s="133">
        <v>37.299999999999997</v>
      </c>
      <c r="D108" s="133"/>
      <c r="E108" s="53">
        <f>SUM(Table1[[#This Row],[Jan]:[Mar]])</f>
        <v>414.2</v>
      </c>
    </row>
    <row r="109" spans="1:5" x14ac:dyDescent="0.3">
      <c r="A109" s="52" t="s">
        <v>327</v>
      </c>
      <c r="B109" s="133">
        <v>1462</v>
      </c>
      <c r="C109" s="133"/>
      <c r="D109" s="133"/>
      <c r="E109" s="53">
        <f>SUM(Table1[[#This Row],[Jan]:[Mar]])</f>
        <v>1462</v>
      </c>
    </row>
    <row r="110" spans="1:5" x14ac:dyDescent="0.3">
      <c r="A110" s="52" t="s">
        <v>84</v>
      </c>
      <c r="B110" s="133">
        <v>14735.06</v>
      </c>
      <c r="C110" s="133">
        <v>35340.620000000003</v>
      </c>
      <c r="D110" s="133">
        <v>65925.31</v>
      </c>
      <c r="E110" s="53">
        <f>SUM(Table1[[#This Row],[Jan]:[Mar]])</f>
        <v>116000.98999999999</v>
      </c>
    </row>
    <row r="111" spans="1:5" x14ac:dyDescent="0.3">
      <c r="A111" s="52" t="s">
        <v>230</v>
      </c>
      <c r="B111" s="133">
        <v>50514.65</v>
      </c>
      <c r="C111" s="133">
        <v>17027.310000000001</v>
      </c>
      <c r="D111" s="133"/>
      <c r="E111" s="53">
        <f>SUM(Table1[[#This Row],[Jan]:[Mar]])</f>
        <v>67541.960000000006</v>
      </c>
    </row>
    <row r="112" spans="1:5" x14ac:dyDescent="0.3">
      <c r="A112" s="52" t="s">
        <v>85</v>
      </c>
      <c r="B112" s="133">
        <v>52759.82</v>
      </c>
      <c r="C112" s="133">
        <v>790.26</v>
      </c>
      <c r="D112" s="133">
        <v>18481.97</v>
      </c>
      <c r="E112" s="53">
        <f>SUM(Table1[[#This Row],[Jan]:[Mar]])</f>
        <v>72032.05</v>
      </c>
    </row>
    <row r="113" spans="1:5" x14ac:dyDescent="0.3">
      <c r="A113" s="52" t="s">
        <v>604</v>
      </c>
      <c r="B113" s="133">
        <v>12500</v>
      </c>
      <c r="C113" s="133">
        <v>37708.980000000003</v>
      </c>
      <c r="D113" s="133">
        <v>12528.39</v>
      </c>
      <c r="E113" s="53">
        <f>SUM(Table1[[#This Row],[Jan]:[Mar]])</f>
        <v>62737.37</v>
      </c>
    </row>
    <row r="114" spans="1:5" x14ac:dyDescent="0.3">
      <c r="A114" s="52" t="s">
        <v>86</v>
      </c>
      <c r="B114" s="133">
        <v>7166.96</v>
      </c>
      <c r="C114" s="133">
        <v>8973.77</v>
      </c>
      <c r="D114" s="133"/>
      <c r="E114" s="53">
        <f>SUM(Table1[[#This Row],[Jan]:[Mar]])</f>
        <v>16140.73</v>
      </c>
    </row>
    <row r="115" spans="1:5" x14ac:dyDescent="0.3">
      <c r="A115" s="52" t="s">
        <v>328</v>
      </c>
      <c r="B115" s="133">
        <v>440.2</v>
      </c>
      <c r="C115" s="133"/>
      <c r="D115" s="133"/>
      <c r="E115" s="53">
        <f>SUM(Table1[[#This Row],[Jan]:[Mar]])</f>
        <v>440.2</v>
      </c>
    </row>
    <row r="116" spans="1:5" x14ac:dyDescent="0.3">
      <c r="A116" s="52" t="s">
        <v>542</v>
      </c>
      <c r="B116" s="133">
        <v>15.77</v>
      </c>
      <c r="C116" s="133">
        <v>15.99</v>
      </c>
      <c r="D116" s="133"/>
      <c r="E116" s="53">
        <f>SUM(Table1[[#This Row],[Jan]:[Mar]])</f>
        <v>31.759999999999998</v>
      </c>
    </row>
    <row r="117" spans="1:5" x14ac:dyDescent="0.3">
      <c r="A117" s="52" t="s">
        <v>89</v>
      </c>
      <c r="B117" s="133">
        <v>2582.9</v>
      </c>
      <c r="C117" s="133">
        <v>5235.9399999999996</v>
      </c>
      <c r="D117" s="133">
        <v>23535.71</v>
      </c>
      <c r="E117" s="53">
        <f>SUM(Table1[[#This Row],[Jan]:[Mar]])</f>
        <v>31354.55</v>
      </c>
    </row>
    <row r="118" spans="1:5" x14ac:dyDescent="0.3">
      <c r="A118" s="52" t="s">
        <v>605</v>
      </c>
      <c r="B118" s="133"/>
      <c r="C118" s="133"/>
      <c r="D118" s="133">
        <v>300</v>
      </c>
      <c r="E118" s="53">
        <f>SUM(Table1[[#This Row],[Jan]:[Mar]])</f>
        <v>300</v>
      </c>
    </row>
    <row r="119" spans="1:5" x14ac:dyDescent="0.3">
      <c r="A119" s="52" t="s">
        <v>329</v>
      </c>
      <c r="B119" s="133">
        <v>72007.39</v>
      </c>
      <c r="C119" s="133">
        <v>1714</v>
      </c>
      <c r="D119" s="133">
        <v>63245.75</v>
      </c>
      <c r="E119" s="53">
        <f>SUM(Table1[[#This Row],[Jan]:[Mar]])</f>
        <v>136967.14000000001</v>
      </c>
    </row>
    <row r="120" spans="1:5" x14ac:dyDescent="0.3">
      <c r="A120" s="52" t="s">
        <v>232</v>
      </c>
      <c r="B120" s="133">
        <v>975.92</v>
      </c>
      <c r="C120" s="133"/>
      <c r="D120" s="133"/>
      <c r="E120" s="53">
        <f>SUM(Table1[[#This Row],[Jan]:[Mar]])</f>
        <v>975.92</v>
      </c>
    </row>
    <row r="121" spans="1:5" x14ac:dyDescent="0.3">
      <c r="A121" s="52" t="s">
        <v>330</v>
      </c>
      <c r="B121" s="133">
        <v>885</v>
      </c>
      <c r="C121" s="133">
        <v>120.75</v>
      </c>
      <c r="D121" s="133">
        <v>511.06</v>
      </c>
      <c r="E121" s="53">
        <f>SUM(Table1[[#This Row],[Jan]:[Mar]])</f>
        <v>1516.81</v>
      </c>
    </row>
    <row r="122" spans="1:5" x14ac:dyDescent="0.3">
      <c r="A122" s="52" t="s">
        <v>233</v>
      </c>
      <c r="B122" s="133">
        <v>1196.5</v>
      </c>
      <c r="C122" s="133">
        <v>14865</v>
      </c>
      <c r="D122" s="133">
        <v>10844.6</v>
      </c>
      <c r="E122" s="53">
        <f>SUM(Table1[[#This Row],[Jan]:[Mar]])</f>
        <v>26906.1</v>
      </c>
    </row>
    <row r="123" spans="1:5" x14ac:dyDescent="0.3">
      <c r="A123" s="52" t="s">
        <v>90</v>
      </c>
      <c r="B123" s="133"/>
      <c r="C123" s="133">
        <v>837</v>
      </c>
      <c r="D123" s="133"/>
      <c r="E123" s="53">
        <f>SUM(Table1[[#This Row],[Jan]:[Mar]])</f>
        <v>837</v>
      </c>
    </row>
    <row r="124" spans="1:5" x14ac:dyDescent="0.3">
      <c r="A124" s="52" t="s">
        <v>606</v>
      </c>
      <c r="B124" s="133">
        <v>206.4</v>
      </c>
      <c r="C124" s="133"/>
      <c r="D124" s="133">
        <v>502.72</v>
      </c>
      <c r="E124" s="53">
        <f>SUM(Table1[[#This Row],[Jan]:[Mar]])</f>
        <v>709.12</v>
      </c>
    </row>
    <row r="125" spans="1:5" x14ac:dyDescent="0.3">
      <c r="A125" s="52" t="s">
        <v>91</v>
      </c>
      <c r="B125" s="133">
        <v>47.16</v>
      </c>
      <c r="C125" s="133">
        <v>207.6</v>
      </c>
      <c r="D125" s="133">
        <v>25.78</v>
      </c>
      <c r="E125" s="53">
        <f>SUM(Table1[[#This Row],[Jan]:[Mar]])</f>
        <v>280.53999999999996</v>
      </c>
    </row>
    <row r="126" spans="1:5" x14ac:dyDescent="0.3">
      <c r="A126" s="52" t="s">
        <v>92</v>
      </c>
      <c r="B126" s="133">
        <v>126588.08</v>
      </c>
      <c r="C126" s="133">
        <v>357404.05</v>
      </c>
      <c r="D126" s="133">
        <v>626575.35999999999</v>
      </c>
      <c r="E126" s="53">
        <f>SUM(Table1[[#This Row],[Jan]:[Mar]])</f>
        <v>1110567.49</v>
      </c>
    </row>
    <row r="127" spans="1:5" x14ac:dyDescent="0.3">
      <c r="A127" s="52" t="s">
        <v>94</v>
      </c>
      <c r="B127" s="133">
        <v>92707.6</v>
      </c>
      <c r="C127" s="133">
        <v>104459.81</v>
      </c>
      <c r="D127" s="133">
        <v>111368.5</v>
      </c>
      <c r="E127" s="53">
        <f>SUM(Table1[[#This Row],[Jan]:[Mar]])</f>
        <v>308535.91000000003</v>
      </c>
    </row>
    <row r="128" spans="1:5" x14ac:dyDescent="0.3">
      <c r="A128" s="52" t="s">
        <v>746</v>
      </c>
      <c r="B128" s="133"/>
      <c r="C128" s="133"/>
      <c r="D128" s="133">
        <v>35</v>
      </c>
      <c r="E128" s="53">
        <f>SUM(Table1[[#This Row],[Jan]:[Mar]])</f>
        <v>35</v>
      </c>
    </row>
    <row r="129" spans="1:5" x14ac:dyDescent="0.3">
      <c r="A129" s="52" t="s">
        <v>95</v>
      </c>
      <c r="B129" s="133">
        <v>1685.11</v>
      </c>
      <c r="C129" s="133">
        <v>200</v>
      </c>
      <c r="D129" s="133">
        <v>1086.28</v>
      </c>
      <c r="E129" s="53">
        <f>SUM(Table1[[#This Row],[Jan]:[Mar]])</f>
        <v>2971.39</v>
      </c>
    </row>
    <row r="130" spans="1:5" x14ac:dyDescent="0.3">
      <c r="A130" s="52" t="s">
        <v>96</v>
      </c>
      <c r="B130" s="133">
        <v>9436.85</v>
      </c>
      <c r="C130" s="133">
        <v>2350.44</v>
      </c>
      <c r="D130" s="133">
        <v>282.5</v>
      </c>
      <c r="E130" s="53">
        <f>SUM(Table1[[#This Row],[Jan]:[Mar]])</f>
        <v>12069.79</v>
      </c>
    </row>
    <row r="131" spans="1:5" x14ac:dyDescent="0.3">
      <c r="A131" s="52" t="s">
        <v>235</v>
      </c>
      <c r="B131" s="133"/>
      <c r="C131" s="133">
        <v>8500</v>
      </c>
      <c r="D131" s="133">
        <v>22862.45</v>
      </c>
      <c r="E131" s="53">
        <f>SUM(Table1[[#This Row],[Jan]:[Mar]])</f>
        <v>31362.45</v>
      </c>
    </row>
    <row r="132" spans="1:5" x14ac:dyDescent="0.3">
      <c r="A132" s="52" t="s">
        <v>97</v>
      </c>
      <c r="B132" s="133"/>
      <c r="C132" s="133">
        <v>8744.7000000000007</v>
      </c>
      <c r="D132" s="133"/>
      <c r="E132" s="53">
        <f>SUM(Table1[[#This Row],[Jan]:[Mar]])</f>
        <v>8744.7000000000007</v>
      </c>
    </row>
    <row r="133" spans="1:5" x14ac:dyDescent="0.3">
      <c r="A133" s="52" t="s">
        <v>237</v>
      </c>
      <c r="B133" s="133">
        <v>940.18</v>
      </c>
      <c r="C133" s="133">
        <v>3596.96</v>
      </c>
      <c r="D133" s="133">
        <v>4358.87</v>
      </c>
      <c r="E133" s="53">
        <f>SUM(Table1[[#This Row],[Jan]:[Mar]])</f>
        <v>8896.01</v>
      </c>
    </row>
    <row r="134" spans="1:5" x14ac:dyDescent="0.3">
      <c r="A134" s="52" t="s">
        <v>747</v>
      </c>
      <c r="B134" s="133">
        <v>65350</v>
      </c>
      <c r="C134" s="133">
        <v>15261</v>
      </c>
      <c r="D134" s="133">
        <v>447.98</v>
      </c>
      <c r="E134" s="53">
        <f>SUM(Table1[[#This Row],[Jan]:[Mar]])</f>
        <v>81058.98</v>
      </c>
    </row>
    <row r="135" spans="1:5" x14ac:dyDescent="0.3">
      <c r="A135" s="52" t="s">
        <v>607</v>
      </c>
      <c r="B135" s="133">
        <v>2977.94</v>
      </c>
      <c r="C135" s="133"/>
      <c r="D135" s="133"/>
      <c r="E135" s="53">
        <f>SUM(Table1[[#This Row],[Jan]:[Mar]])</f>
        <v>2977.94</v>
      </c>
    </row>
    <row r="136" spans="1:5" x14ac:dyDescent="0.3">
      <c r="A136" s="52" t="s">
        <v>98</v>
      </c>
      <c r="B136" s="133">
        <v>1230</v>
      </c>
      <c r="C136" s="133">
        <v>12300</v>
      </c>
      <c r="D136" s="133">
        <v>14266</v>
      </c>
      <c r="E136" s="53">
        <f>SUM(Table1[[#This Row],[Jan]:[Mar]])</f>
        <v>27796</v>
      </c>
    </row>
    <row r="137" spans="1:5" x14ac:dyDescent="0.3">
      <c r="A137" s="52" t="s">
        <v>99</v>
      </c>
      <c r="B137" s="133"/>
      <c r="C137" s="133"/>
      <c r="D137" s="133">
        <v>15000</v>
      </c>
      <c r="E137" s="53">
        <f>SUM(Table1[[#This Row],[Jan]:[Mar]])</f>
        <v>15000</v>
      </c>
    </row>
    <row r="138" spans="1:5" x14ac:dyDescent="0.3">
      <c r="A138" s="52" t="s">
        <v>608</v>
      </c>
      <c r="B138" s="133">
        <v>37.200000000000003</v>
      </c>
      <c r="C138" s="133"/>
      <c r="D138" s="133">
        <v>18.600000000000001</v>
      </c>
      <c r="E138" s="53">
        <f>SUM(Table1[[#This Row],[Jan]:[Mar]])</f>
        <v>55.800000000000004</v>
      </c>
    </row>
    <row r="139" spans="1:5" x14ac:dyDescent="0.3">
      <c r="A139" s="52" t="s">
        <v>238</v>
      </c>
      <c r="B139" s="133"/>
      <c r="C139" s="133"/>
      <c r="D139" s="133">
        <v>63.14</v>
      </c>
      <c r="E139" s="53">
        <f>SUM(Table1[[#This Row],[Jan]:[Mar]])</f>
        <v>63.14</v>
      </c>
    </row>
    <row r="140" spans="1:5" x14ac:dyDescent="0.3">
      <c r="A140" s="52" t="s">
        <v>100</v>
      </c>
      <c r="B140" s="133">
        <v>3553.44</v>
      </c>
      <c r="C140" s="133">
        <v>4278.51</v>
      </c>
      <c r="D140" s="133">
        <v>15.99</v>
      </c>
      <c r="E140" s="53">
        <f>SUM(Table1[[#This Row],[Jan]:[Mar]])</f>
        <v>7847.9400000000005</v>
      </c>
    </row>
    <row r="141" spans="1:5" x14ac:dyDescent="0.3">
      <c r="A141" s="52" t="s">
        <v>239</v>
      </c>
      <c r="B141" s="133">
        <v>2020</v>
      </c>
      <c r="C141" s="133">
        <v>4553.1499999999996</v>
      </c>
      <c r="D141" s="133"/>
      <c r="E141" s="53">
        <f>SUM(Table1[[#This Row],[Jan]:[Mar]])</f>
        <v>6573.15</v>
      </c>
    </row>
    <row r="142" spans="1:5" x14ac:dyDescent="0.3">
      <c r="A142" s="52" t="s">
        <v>543</v>
      </c>
      <c r="B142" s="133"/>
      <c r="C142" s="133">
        <v>1064.8</v>
      </c>
      <c r="D142" s="133">
        <v>765.6</v>
      </c>
      <c r="E142" s="53">
        <f>SUM(Table1[[#This Row],[Jan]:[Mar]])</f>
        <v>1830.4</v>
      </c>
    </row>
    <row r="143" spans="1:5" x14ac:dyDescent="0.3">
      <c r="A143" s="52" t="s">
        <v>609</v>
      </c>
      <c r="B143" s="133">
        <v>16078.3</v>
      </c>
      <c r="C143" s="133">
        <v>21779.1</v>
      </c>
      <c r="D143" s="133">
        <v>8281.56</v>
      </c>
      <c r="E143" s="53">
        <f>SUM(Table1[[#This Row],[Jan]:[Mar]])</f>
        <v>46138.959999999992</v>
      </c>
    </row>
    <row r="144" spans="1:5" x14ac:dyDescent="0.3">
      <c r="A144" s="52" t="s">
        <v>241</v>
      </c>
      <c r="B144" s="133">
        <v>24167.57</v>
      </c>
      <c r="C144" s="133">
        <v>0.01</v>
      </c>
      <c r="D144" s="133">
        <v>1210</v>
      </c>
      <c r="E144" s="53">
        <f>SUM(Table1[[#This Row],[Jan]:[Mar]])</f>
        <v>25377.579999999998</v>
      </c>
    </row>
    <row r="145" spans="1:5" x14ac:dyDescent="0.3">
      <c r="A145" s="52" t="s">
        <v>331</v>
      </c>
      <c r="B145" s="133"/>
      <c r="C145" s="133">
        <v>325.85000000000002</v>
      </c>
      <c r="D145" s="133">
        <v>245.1</v>
      </c>
      <c r="E145" s="53">
        <f>SUM(Table1[[#This Row],[Jan]:[Mar]])</f>
        <v>570.95000000000005</v>
      </c>
    </row>
    <row r="146" spans="1:5" x14ac:dyDescent="0.3">
      <c r="A146" s="52" t="s">
        <v>102</v>
      </c>
      <c r="B146" s="133">
        <v>3455.18</v>
      </c>
      <c r="C146" s="133">
        <v>1378</v>
      </c>
      <c r="D146" s="133">
        <v>3389.9</v>
      </c>
      <c r="E146" s="53">
        <f>SUM(Table1[[#This Row],[Jan]:[Mar]])</f>
        <v>8223.08</v>
      </c>
    </row>
    <row r="147" spans="1:5" x14ac:dyDescent="0.3">
      <c r="A147" s="52" t="s">
        <v>610</v>
      </c>
      <c r="B147" s="133"/>
      <c r="C147" s="133">
        <v>15.77</v>
      </c>
      <c r="D147" s="133"/>
      <c r="E147" s="53">
        <f>SUM(Table1[[#This Row],[Jan]:[Mar]])</f>
        <v>15.77</v>
      </c>
    </row>
    <row r="148" spans="1:5" x14ac:dyDescent="0.3">
      <c r="A148" s="52" t="s">
        <v>748</v>
      </c>
      <c r="B148" s="133"/>
      <c r="C148" s="133"/>
      <c r="D148" s="133">
        <v>2028.37</v>
      </c>
      <c r="E148" s="53">
        <f>SUM(Table1[[#This Row],[Jan]:[Mar]])</f>
        <v>2028.37</v>
      </c>
    </row>
    <row r="149" spans="1:5" x14ac:dyDescent="0.3">
      <c r="A149" s="52" t="s">
        <v>103</v>
      </c>
      <c r="B149" s="133">
        <v>217052.76</v>
      </c>
      <c r="C149" s="133">
        <v>22220.49</v>
      </c>
      <c r="D149" s="133">
        <v>84529.04</v>
      </c>
      <c r="E149" s="53">
        <f>SUM(Table1[[#This Row],[Jan]:[Mar]])</f>
        <v>323802.28999999998</v>
      </c>
    </row>
    <row r="150" spans="1:5" x14ac:dyDescent="0.3">
      <c r="A150" s="52" t="s">
        <v>106</v>
      </c>
      <c r="B150" s="133">
        <v>76494.720000000001</v>
      </c>
      <c r="C150" s="133">
        <v>202089.85</v>
      </c>
      <c r="D150" s="133">
        <v>560263.81000000006</v>
      </c>
      <c r="E150" s="53">
        <f>SUM(Table1[[#This Row],[Jan]:[Mar]])</f>
        <v>838848.38000000012</v>
      </c>
    </row>
    <row r="151" spans="1:5" x14ac:dyDescent="0.3">
      <c r="A151" s="52" t="s">
        <v>242</v>
      </c>
      <c r="B151" s="133">
        <v>2487.85</v>
      </c>
      <c r="C151" s="133"/>
      <c r="D151" s="133"/>
      <c r="E151" s="53">
        <f>SUM(Table1[[#This Row],[Jan]:[Mar]])</f>
        <v>2487.85</v>
      </c>
    </row>
    <row r="152" spans="1:5" x14ac:dyDescent="0.3">
      <c r="A152" s="52" t="s">
        <v>611</v>
      </c>
      <c r="B152" s="133"/>
      <c r="C152" s="133"/>
      <c r="D152" s="133">
        <v>3829.99</v>
      </c>
      <c r="E152" s="53">
        <f>SUM(Table1[[#This Row],[Jan]:[Mar]])</f>
        <v>3829.99</v>
      </c>
    </row>
    <row r="153" spans="1:5" x14ac:dyDescent="0.3">
      <c r="A153" s="52" t="s">
        <v>243</v>
      </c>
      <c r="B153" s="133">
        <v>11111</v>
      </c>
      <c r="C153" s="133">
        <v>11111</v>
      </c>
      <c r="D153" s="133">
        <v>11461</v>
      </c>
      <c r="E153" s="53">
        <f>SUM(Table1[[#This Row],[Jan]:[Mar]])</f>
        <v>33683</v>
      </c>
    </row>
    <row r="154" spans="1:5" x14ac:dyDescent="0.3">
      <c r="A154" s="52" t="s">
        <v>544</v>
      </c>
      <c r="B154" s="133"/>
      <c r="C154" s="133">
        <v>47.16</v>
      </c>
      <c r="D154" s="133"/>
      <c r="E154" s="53">
        <f>SUM(Table1[[#This Row],[Jan]:[Mar]])</f>
        <v>47.16</v>
      </c>
    </row>
    <row r="155" spans="1:5" x14ac:dyDescent="0.3">
      <c r="A155" s="52" t="s">
        <v>612</v>
      </c>
      <c r="B155" s="133">
        <v>2902.96</v>
      </c>
      <c r="C155" s="133">
        <v>3495.32</v>
      </c>
      <c r="D155" s="133"/>
      <c r="E155" s="53">
        <f>SUM(Table1[[#This Row],[Jan]:[Mar]])</f>
        <v>6398.2800000000007</v>
      </c>
    </row>
    <row r="156" spans="1:5" x14ac:dyDescent="0.3">
      <c r="A156" s="52" t="s">
        <v>107</v>
      </c>
      <c r="B156" s="133">
        <v>55387.03</v>
      </c>
      <c r="C156" s="133">
        <v>29014</v>
      </c>
      <c r="D156" s="133">
        <v>40352.879999999997</v>
      </c>
      <c r="E156" s="53">
        <f>SUM(Table1[[#This Row],[Jan]:[Mar]])</f>
        <v>124753.91</v>
      </c>
    </row>
    <row r="157" spans="1:5" x14ac:dyDescent="0.3">
      <c r="A157" s="52" t="s">
        <v>108</v>
      </c>
      <c r="B157" s="133">
        <v>9962.6299999999992</v>
      </c>
      <c r="C157" s="133">
        <v>10032.709999999999</v>
      </c>
      <c r="D157" s="133">
        <v>9583.27</v>
      </c>
      <c r="E157" s="53">
        <f>SUM(Table1[[#This Row],[Jan]:[Mar]])</f>
        <v>29578.609999999997</v>
      </c>
    </row>
    <row r="158" spans="1:5" x14ac:dyDescent="0.3">
      <c r="A158" s="52" t="s">
        <v>613</v>
      </c>
      <c r="B158" s="133">
        <v>2369.75</v>
      </c>
      <c r="C158" s="133">
        <v>2853.31</v>
      </c>
      <c r="D158" s="133"/>
      <c r="E158" s="53">
        <f>SUM(Table1[[#This Row],[Jan]:[Mar]])</f>
        <v>5223.0599999999995</v>
      </c>
    </row>
    <row r="159" spans="1:5" x14ac:dyDescent="0.3">
      <c r="A159" s="52" t="s">
        <v>109</v>
      </c>
      <c r="B159" s="133">
        <v>24378.52</v>
      </c>
      <c r="C159" s="133">
        <v>442.4</v>
      </c>
      <c r="D159" s="133">
        <v>959.9</v>
      </c>
      <c r="E159" s="53">
        <f>SUM(Table1[[#This Row],[Jan]:[Mar]])</f>
        <v>25780.820000000003</v>
      </c>
    </row>
    <row r="160" spans="1:5" x14ac:dyDescent="0.3">
      <c r="A160" s="52" t="s">
        <v>245</v>
      </c>
      <c r="B160" s="133">
        <v>71.959999999999994</v>
      </c>
      <c r="C160" s="133"/>
      <c r="D160" s="133"/>
      <c r="E160" s="53">
        <f>SUM(Table1[[#This Row],[Jan]:[Mar]])</f>
        <v>71.959999999999994</v>
      </c>
    </row>
    <row r="161" spans="1:5" x14ac:dyDescent="0.3">
      <c r="A161" s="52" t="s">
        <v>246</v>
      </c>
      <c r="B161" s="133">
        <v>21.97</v>
      </c>
      <c r="C161" s="133"/>
      <c r="D161" s="133"/>
      <c r="E161" s="53">
        <f>SUM(Table1[[#This Row],[Jan]:[Mar]])</f>
        <v>21.97</v>
      </c>
    </row>
    <row r="162" spans="1:5" x14ac:dyDescent="0.3">
      <c r="A162" s="52" t="s">
        <v>247</v>
      </c>
      <c r="B162" s="133">
        <v>745</v>
      </c>
      <c r="C162" s="133">
        <v>71</v>
      </c>
      <c r="D162" s="133">
        <v>1931.28</v>
      </c>
      <c r="E162" s="53">
        <f>SUM(Table1[[#This Row],[Jan]:[Mar]])</f>
        <v>2747.2799999999997</v>
      </c>
    </row>
    <row r="163" spans="1:5" x14ac:dyDescent="0.3">
      <c r="A163" s="52" t="s">
        <v>749</v>
      </c>
      <c r="B163" s="133"/>
      <c r="C163" s="133"/>
      <c r="D163" s="133">
        <v>202.58</v>
      </c>
      <c r="E163" s="53">
        <f>SUM(Table1[[#This Row],[Jan]:[Mar]])</f>
        <v>202.58</v>
      </c>
    </row>
    <row r="164" spans="1:5" x14ac:dyDescent="0.3">
      <c r="A164" s="52" t="s">
        <v>248</v>
      </c>
      <c r="B164" s="133">
        <v>56857.01</v>
      </c>
      <c r="C164" s="133">
        <v>6202.4</v>
      </c>
      <c r="D164" s="133">
        <v>6174.5</v>
      </c>
      <c r="E164" s="53">
        <f>SUM(Table1[[#This Row],[Jan]:[Mar]])</f>
        <v>69233.91</v>
      </c>
    </row>
    <row r="165" spans="1:5" x14ac:dyDescent="0.3">
      <c r="A165" s="52" t="s">
        <v>249</v>
      </c>
      <c r="B165" s="133">
        <v>3190.74</v>
      </c>
      <c r="C165" s="133">
        <v>22288.97</v>
      </c>
      <c r="D165" s="133">
        <v>495.96</v>
      </c>
      <c r="E165" s="53">
        <f>SUM(Table1[[#This Row],[Jan]:[Mar]])</f>
        <v>25975.67</v>
      </c>
    </row>
    <row r="166" spans="1:5" x14ac:dyDescent="0.3">
      <c r="A166" s="52" t="s">
        <v>250</v>
      </c>
      <c r="B166" s="133">
        <v>1775.52</v>
      </c>
      <c r="C166" s="133"/>
      <c r="D166" s="133">
        <v>34.97</v>
      </c>
      <c r="E166" s="53">
        <f>SUM(Table1[[#This Row],[Jan]:[Mar]])</f>
        <v>1810.49</v>
      </c>
    </row>
    <row r="167" spans="1:5" x14ac:dyDescent="0.3">
      <c r="A167" s="52" t="s">
        <v>251</v>
      </c>
      <c r="B167" s="133">
        <v>107.89</v>
      </c>
      <c r="C167" s="133">
        <v>366</v>
      </c>
      <c r="D167" s="133"/>
      <c r="E167" s="53">
        <f>SUM(Table1[[#This Row],[Jan]:[Mar]])</f>
        <v>473.89</v>
      </c>
    </row>
    <row r="168" spans="1:5" x14ac:dyDescent="0.3">
      <c r="A168" s="52" t="s">
        <v>614</v>
      </c>
      <c r="B168" s="133">
        <v>127.5</v>
      </c>
      <c r="C168" s="133">
        <v>232.54</v>
      </c>
      <c r="D168" s="133"/>
      <c r="E168" s="53">
        <f>SUM(Table1[[#This Row],[Jan]:[Mar]])</f>
        <v>360.03999999999996</v>
      </c>
    </row>
    <row r="169" spans="1:5" x14ac:dyDescent="0.3">
      <c r="A169" s="52" t="s">
        <v>110</v>
      </c>
      <c r="B169" s="133">
        <v>68.989999999999995</v>
      </c>
      <c r="C169" s="133">
        <v>138.04</v>
      </c>
      <c r="D169" s="133">
        <v>393.25</v>
      </c>
      <c r="E169" s="53">
        <f>SUM(Table1[[#This Row],[Jan]:[Mar]])</f>
        <v>600.28</v>
      </c>
    </row>
    <row r="170" spans="1:5" x14ac:dyDescent="0.3">
      <c r="A170" s="52" t="s">
        <v>750</v>
      </c>
      <c r="B170" s="133"/>
      <c r="C170" s="133">
        <v>4727.8500000000004</v>
      </c>
      <c r="D170" s="133">
        <v>6133.67</v>
      </c>
      <c r="E170" s="53">
        <f>SUM(Table1[[#This Row],[Jan]:[Mar]])</f>
        <v>10861.52</v>
      </c>
    </row>
    <row r="171" spans="1:5" x14ac:dyDescent="0.3">
      <c r="A171" s="52" t="s">
        <v>111</v>
      </c>
      <c r="B171" s="133">
        <v>10307.17</v>
      </c>
      <c r="C171" s="133">
        <v>7124.64</v>
      </c>
      <c r="D171" s="133">
        <v>10168.299999999999</v>
      </c>
      <c r="E171" s="53">
        <f>SUM(Table1[[#This Row],[Jan]:[Mar]])</f>
        <v>27600.11</v>
      </c>
    </row>
    <row r="172" spans="1:5" x14ac:dyDescent="0.3">
      <c r="A172" s="52" t="s">
        <v>112</v>
      </c>
      <c r="B172" s="133">
        <v>5577.73</v>
      </c>
      <c r="C172" s="133">
        <v>5314.15</v>
      </c>
      <c r="D172" s="133">
        <v>10696.77</v>
      </c>
      <c r="E172" s="53">
        <f>SUM(Table1[[#This Row],[Jan]:[Mar]])</f>
        <v>21588.65</v>
      </c>
    </row>
    <row r="173" spans="1:5" x14ac:dyDescent="0.3">
      <c r="A173" s="52" t="s">
        <v>751</v>
      </c>
      <c r="B173" s="133"/>
      <c r="C173" s="133"/>
      <c r="D173" s="133">
        <v>495</v>
      </c>
      <c r="E173" s="53">
        <f>SUM(Table1[[#This Row],[Jan]:[Mar]])</f>
        <v>495</v>
      </c>
    </row>
    <row r="174" spans="1:5" x14ac:dyDescent="0.3">
      <c r="A174" s="52" t="s">
        <v>252</v>
      </c>
      <c r="B174" s="133">
        <v>3445</v>
      </c>
      <c r="C174" s="133">
        <v>1126.06</v>
      </c>
      <c r="D174" s="133">
        <v>54.17</v>
      </c>
      <c r="E174" s="53">
        <f>SUM(Table1[[#This Row],[Jan]:[Mar]])</f>
        <v>4625.2299999999996</v>
      </c>
    </row>
    <row r="175" spans="1:5" x14ac:dyDescent="0.3">
      <c r="A175" s="52" t="s">
        <v>113</v>
      </c>
      <c r="B175" s="133">
        <v>13056.18</v>
      </c>
      <c r="C175" s="133"/>
      <c r="D175" s="133">
        <v>241.9</v>
      </c>
      <c r="E175" s="53">
        <f>SUM(Table1[[#This Row],[Jan]:[Mar]])</f>
        <v>13298.08</v>
      </c>
    </row>
    <row r="176" spans="1:5" x14ac:dyDescent="0.3">
      <c r="A176" s="52" t="s">
        <v>253</v>
      </c>
      <c r="B176" s="133"/>
      <c r="C176" s="133">
        <v>24359.63</v>
      </c>
      <c r="D176" s="133">
        <v>1393.35</v>
      </c>
      <c r="E176" s="53">
        <f>SUM(Table1[[#This Row],[Jan]:[Mar]])</f>
        <v>25752.98</v>
      </c>
    </row>
    <row r="177" spans="1:5" x14ac:dyDescent="0.3">
      <c r="A177" s="52" t="s">
        <v>254</v>
      </c>
      <c r="B177" s="133"/>
      <c r="C177" s="133"/>
      <c r="D177" s="133">
        <v>14500.01</v>
      </c>
      <c r="E177" s="53">
        <f>SUM(Table1[[#This Row],[Jan]:[Mar]])</f>
        <v>14500.01</v>
      </c>
    </row>
    <row r="178" spans="1:5" x14ac:dyDescent="0.3">
      <c r="A178" s="52" t="s">
        <v>255</v>
      </c>
      <c r="B178" s="133"/>
      <c r="C178" s="133"/>
      <c r="D178" s="133">
        <v>80</v>
      </c>
      <c r="E178" s="53">
        <f>SUM(Table1[[#This Row],[Jan]:[Mar]])</f>
        <v>80</v>
      </c>
    </row>
    <row r="179" spans="1:5" x14ac:dyDescent="0.3">
      <c r="A179" s="52" t="s">
        <v>752</v>
      </c>
      <c r="B179" s="133"/>
      <c r="C179" s="133">
        <v>120.94</v>
      </c>
      <c r="D179" s="133"/>
      <c r="E179" s="53">
        <f>SUM(Table1[[#This Row],[Jan]:[Mar]])</f>
        <v>120.94</v>
      </c>
    </row>
    <row r="180" spans="1:5" x14ac:dyDescent="0.3">
      <c r="A180" s="52" t="s">
        <v>615</v>
      </c>
      <c r="B180" s="133">
        <v>13228.83</v>
      </c>
      <c r="C180" s="133">
        <v>31363.51</v>
      </c>
      <c r="D180" s="133">
        <v>20793.919999999998</v>
      </c>
      <c r="E180" s="53">
        <f>SUM(Table1[[#This Row],[Jan]:[Mar]])</f>
        <v>65386.259999999995</v>
      </c>
    </row>
    <row r="181" spans="1:5" x14ac:dyDescent="0.3">
      <c r="A181" s="52" t="s">
        <v>258</v>
      </c>
      <c r="B181" s="133">
        <v>2666.5</v>
      </c>
      <c r="C181" s="133"/>
      <c r="D181" s="133">
        <v>13722.2</v>
      </c>
      <c r="E181" s="53">
        <f>SUM(Table1[[#This Row],[Jan]:[Mar]])</f>
        <v>16388.7</v>
      </c>
    </row>
    <row r="182" spans="1:5" x14ac:dyDescent="0.3">
      <c r="A182" s="52" t="s">
        <v>114</v>
      </c>
      <c r="B182" s="133"/>
      <c r="C182" s="133">
        <v>8000</v>
      </c>
      <c r="D182" s="133">
        <v>8000</v>
      </c>
      <c r="E182" s="53">
        <f>SUM(Table1[[#This Row],[Jan]:[Mar]])</f>
        <v>16000</v>
      </c>
    </row>
    <row r="183" spans="1:5" x14ac:dyDescent="0.3">
      <c r="A183" s="52" t="s">
        <v>259</v>
      </c>
      <c r="B183" s="133"/>
      <c r="C183" s="133">
        <v>75.900000000000006</v>
      </c>
      <c r="D183" s="133"/>
      <c r="E183" s="53">
        <f>SUM(Table1[[#This Row],[Jan]:[Mar]])</f>
        <v>75.900000000000006</v>
      </c>
    </row>
    <row r="184" spans="1:5" x14ac:dyDescent="0.3">
      <c r="A184" s="52" t="s">
        <v>545</v>
      </c>
      <c r="B184" s="133">
        <v>9.57</v>
      </c>
      <c r="C184" s="133">
        <v>15.77</v>
      </c>
      <c r="D184" s="133">
        <v>895.85</v>
      </c>
      <c r="E184" s="53">
        <f>SUM(Table1[[#This Row],[Jan]:[Mar]])</f>
        <v>921.19</v>
      </c>
    </row>
    <row r="185" spans="1:5" x14ac:dyDescent="0.3">
      <c r="A185" s="52" t="s">
        <v>115</v>
      </c>
      <c r="B185" s="133">
        <v>3373.56</v>
      </c>
      <c r="C185" s="133">
        <v>11423.23</v>
      </c>
      <c r="D185" s="133">
        <v>7649.39</v>
      </c>
      <c r="E185" s="53">
        <f>SUM(Table1[[#This Row],[Jan]:[Mar]])</f>
        <v>22446.18</v>
      </c>
    </row>
    <row r="186" spans="1:5" x14ac:dyDescent="0.3">
      <c r="A186" s="52" t="s">
        <v>261</v>
      </c>
      <c r="B186" s="133">
        <v>1024.96</v>
      </c>
      <c r="C186" s="133">
        <v>353.9</v>
      </c>
      <c r="D186" s="133">
        <v>1765.17</v>
      </c>
      <c r="E186" s="53">
        <f>SUM(Table1[[#This Row],[Jan]:[Mar]])</f>
        <v>3144.03</v>
      </c>
    </row>
    <row r="187" spans="1:5" x14ac:dyDescent="0.3">
      <c r="A187" s="52" t="s">
        <v>753</v>
      </c>
      <c r="B187" s="133"/>
      <c r="C187" s="133"/>
      <c r="D187" s="133">
        <v>47.39</v>
      </c>
      <c r="E187" s="53">
        <f>SUM(Table1[[#This Row],[Jan]:[Mar]])</f>
        <v>47.39</v>
      </c>
    </row>
    <row r="188" spans="1:5" x14ac:dyDescent="0.3">
      <c r="A188" s="52" t="s">
        <v>262</v>
      </c>
      <c r="B188" s="133"/>
      <c r="C188" s="133">
        <v>4471.99</v>
      </c>
      <c r="D188" s="133">
        <v>479.74</v>
      </c>
      <c r="E188" s="53">
        <f>SUM(Table1[[#This Row],[Jan]:[Mar]])</f>
        <v>4951.7299999999996</v>
      </c>
    </row>
    <row r="189" spans="1:5" x14ac:dyDescent="0.3">
      <c r="A189" s="52" t="s">
        <v>263</v>
      </c>
      <c r="B189" s="133"/>
      <c r="C189" s="133"/>
      <c r="D189" s="133">
        <v>12500</v>
      </c>
      <c r="E189" s="53">
        <f>SUM(Table1[[#This Row],[Jan]:[Mar]])</f>
        <v>12500</v>
      </c>
    </row>
    <row r="190" spans="1:5" x14ac:dyDescent="0.3">
      <c r="A190" s="52" t="s">
        <v>265</v>
      </c>
      <c r="B190" s="133">
        <v>96.5</v>
      </c>
      <c r="C190" s="133">
        <v>48.25</v>
      </c>
      <c r="D190" s="133"/>
      <c r="E190" s="53">
        <f>SUM(Table1[[#This Row],[Jan]:[Mar]])</f>
        <v>144.75</v>
      </c>
    </row>
    <row r="191" spans="1:5" x14ac:dyDescent="0.3">
      <c r="A191" s="52" t="s">
        <v>116</v>
      </c>
      <c r="B191" s="133"/>
      <c r="C191" s="133">
        <v>145.26</v>
      </c>
      <c r="D191" s="133">
        <v>1479.74</v>
      </c>
      <c r="E191" s="53">
        <f>SUM(Table1[[#This Row],[Jan]:[Mar]])</f>
        <v>1625</v>
      </c>
    </row>
    <row r="192" spans="1:5" x14ac:dyDescent="0.3">
      <c r="A192" s="52" t="s">
        <v>117</v>
      </c>
      <c r="B192" s="133">
        <v>60</v>
      </c>
      <c r="C192" s="133">
        <v>30</v>
      </c>
      <c r="D192" s="133">
        <v>30</v>
      </c>
      <c r="E192" s="53">
        <f>SUM(Table1[[#This Row],[Jan]:[Mar]])</f>
        <v>120</v>
      </c>
    </row>
    <row r="193" spans="1:5" x14ac:dyDescent="0.3">
      <c r="A193" s="52" t="s">
        <v>267</v>
      </c>
      <c r="B193" s="133">
        <v>3100</v>
      </c>
      <c r="C193" s="133">
        <v>1504.35</v>
      </c>
      <c r="D193" s="133">
        <v>7542.42</v>
      </c>
      <c r="E193" s="53">
        <f>SUM(Table1[[#This Row],[Jan]:[Mar]])</f>
        <v>12146.77</v>
      </c>
    </row>
    <row r="194" spans="1:5" x14ac:dyDescent="0.3">
      <c r="A194" s="52" t="s">
        <v>754</v>
      </c>
      <c r="B194" s="133"/>
      <c r="C194" s="133">
        <v>88322.85</v>
      </c>
      <c r="D194" s="133">
        <v>31300</v>
      </c>
      <c r="E194" s="53">
        <f>SUM(Table1[[#This Row],[Jan]:[Mar]])</f>
        <v>119622.85</v>
      </c>
    </row>
    <row r="195" spans="1:5" x14ac:dyDescent="0.3">
      <c r="A195" s="52" t="s">
        <v>118</v>
      </c>
      <c r="B195" s="133"/>
      <c r="C195" s="133">
        <v>109.54</v>
      </c>
      <c r="D195" s="133">
        <v>28.39</v>
      </c>
      <c r="E195" s="53">
        <f>SUM(Table1[[#This Row],[Jan]:[Mar]])</f>
        <v>137.93</v>
      </c>
    </row>
    <row r="196" spans="1:5" x14ac:dyDescent="0.3">
      <c r="A196" s="52" t="s">
        <v>268</v>
      </c>
      <c r="B196" s="133"/>
      <c r="C196" s="133">
        <v>2001</v>
      </c>
      <c r="D196" s="133"/>
      <c r="E196" s="53">
        <f>SUM(Table1[[#This Row],[Jan]:[Mar]])</f>
        <v>2001</v>
      </c>
    </row>
    <row r="197" spans="1:5" x14ac:dyDescent="0.3">
      <c r="A197" s="52" t="s">
        <v>269</v>
      </c>
      <c r="B197" s="133">
        <v>2760</v>
      </c>
      <c r="C197" s="133"/>
      <c r="D197" s="133">
        <v>15546.66</v>
      </c>
      <c r="E197" s="53">
        <f>SUM(Table1[[#This Row],[Jan]:[Mar]])</f>
        <v>18306.66</v>
      </c>
    </row>
    <row r="198" spans="1:5" x14ac:dyDescent="0.3">
      <c r="A198" s="52" t="s">
        <v>119</v>
      </c>
      <c r="B198" s="133">
        <v>68920.539999999994</v>
      </c>
      <c r="C198" s="133">
        <v>683.6</v>
      </c>
      <c r="D198" s="133">
        <v>12400</v>
      </c>
      <c r="E198" s="53">
        <f>SUM(Table1[[#This Row],[Jan]:[Mar]])</f>
        <v>82004.14</v>
      </c>
    </row>
    <row r="199" spans="1:5" x14ac:dyDescent="0.3">
      <c r="A199" s="52" t="s">
        <v>332</v>
      </c>
      <c r="B199" s="133">
        <v>3086.8</v>
      </c>
      <c r="C199" s="133"/>
      <c r="D199" s="133">
        <v>342</v>
      </c>
      <c r="E199" s="53">
        <f>SUM(Table1[[#This Row],[Jan]:[Mar]])</f>
        <v>3428.8</v>
      </c>
    </row>
    <row r="200" spans="1:5" x14ac:dyDescent="0.3">
      <c r="A200" s="52" t="s">
        <v>755</v>
      </c>
      <c r="B200" s="133"/>
      <c r="C200" s="133">
        <v>525.22</v>
      </c>
      <c r="D200" s="133"/>
      <c r="E200" s="53">
        <f>SUM(Table1[[#This Row],[Jan]:[Mar]])</f>
        <v>525.22</v>
      </c>
    </row>
    <row r="201" spans="1:5" x14ac:dyDescent="0.3">
      <c r="A201" s="52" t="s">
        <v>120</v>
      </c>
      <c r="B201" s="133">
        <v>96627.98</v>
      </c>
      <c r="C201" s="133">
        <v>7200</v>
      </c>
      <c r="D201" s="133">
        <v>4431.13</v>
      </c>
      <c r="E201" s="53">
        <f>SUM(Table1[[#This Row],[Jan]:[Mar]])</f>
        <v>108259.11</v>
      </c>
    </row>
    <row r="202" spans="1:5" x14ac:dyDescent="0.3">
      <c r="A202" s="52" t="s">
        <v>270</v>
      </c>
      <c r="B202" s="133">
        <v>10110.959999999999</v>
      </c>
      <c r="C202" s="133">
        <v>269.25</v>
      </c>
      <c r="D202" s="133">
        <v>733.08</v>
      </c>
      <c r="E202" s="53">
        <f>SUM(Table1[[#This Row],[Jan]:[Mar]])</f>
        <v>11113.289999999999</v>
      </c>
    </row>
    <row r="203" spans="1:5" x14ac:dyDescent="0.3">
      <c r="A203" s="52" t="s">
        <v>458</v>
      </c>
      <c r="B203" s="133">
        <v>154</v>
      </c>
      <c r="C203" s="133"/>
      <c r="D203" s="133"/>
      <c r="E203" s="53">
        <f>SUM(Table1[[#This Row],[Jan]:[Mar]])</f>
        <v>154</v>
      </c>
    </row>
    <row r="204" spans="1:5" x14ac:dyDescent="0.3">
      <c r="A204" s="52" t="s">
        <v>271</v>
      </c>
      <c r="B204" s="133">
        <v>1999.5</v>
      </c>
      <c r="C204" s="133">
        <v>250.5</v>
      </c>
      <c r="D204" s="133">
        <v>180.79</v>
      </c>
      <c r="E204" s="53">
        <f>SUM(Table1[[#This Row],[Jan]:[Mar]])</f>
        <v>2430.79</v>
      </c>
    </row>
    <row r="205" spans="1:5" x14ac:dyDescent="0.3">
      <c r="A205" s="52" t="s">
        <v>121</v>
      </c>
      <c r="B205" s="133">
        <v>38288.019999999997</v>
      </c>
      <c r="C205" s="133"/>
      <c r="D205" s="133">
        <v>196.18</v>
      </c>
      <c r="E205" s="53">
        <f>SUM(Table1[[#This Row],[Jan]:[Mar]])</f>
        <v>38484.199999999997</v>
      </c>
    </row>
    <row r="206" spans="1:5" x14ac:dyDescent="0.3">
      <c r="A206" s="52" t="s">
        <v>122</v>
      </c>
      <c r="B206" s="133"/>
      <c r="C206" s="133">
        <v>28.17</v>
      </c>
      <c r="D206" s="133">
        <v>15.99</v>
      </c>
      <c r="E206" s="53">
        <f>SUM(Table1[[#This Row],[Jan]:[Mar]])</f>
        <v>44.160000000000004</v>
      </c>
    </row>
    <row r="207" spans="1:5" x14ac:dyDescent="0.3">
      <c r="A207" s="52" t="s">
        <v>123</v>
      </c>
      <c r="B207" s="133"/>
      <c r="C207" s="133"/>
      <c r="D207" s="133">
        <v>3517.75</v>
      </c>
      <c r="E207" s="53">
        <f>SUM(Table1[[#This Row],[Jan]:[Mar]])</f>
        <v>3517.75</v>
      </c>
    </row>
    <row r="208" spans="1:5" x14ac:dyDescent="0.3">
      <c r="A208" s="52" t="s">
        <v>272</v>
      </c>
      <c r="B208" s="133">
        <v>350</v>
      </c>
      <c r="C208" s="133">
        <v>7415.77</v>
      </c>
      <c r="D208" s="133">
        <v>5718.57</v>
      </c>
      <c r="E208" s="53">
        <f>SUM(Table1[[#This Row],[Jan]:[Mar]])</f>
        <v>13484.34</v>
      </c>
    </row>
    <row r="209" spans="1:5" x14ac:dyDescent="0.3">
      <c r="A209" s="52" t="s">
        <v>756</v>
      </c>
      <c r="B209" s="133">
        <v>9643.06</v>
      </c>
      <c r="C209" s="133"/>
      <c r="D209" s="133"/>
      <c r="E209" s="53">
        <f>SUM(Table1[[#This Row],[Jan]:[Mar]])</f>
        <v>9643.06</v>
      </c>
    </row>
    <row r="210" spans="1:5" x14ac:dyDescent="0.3">
      <c r="A210" s="52" t="s">
        <v>336</v>
      </c>
      <c r="B210" s="133"/>
      <c r="C210" s="133">
        <v>48.25</v>
      </c>
      <c r="D210" s="133">
        <v>390</v>
      </c>
      <c r="E210" s="53">
        <f>SUM(Table1[[#This Row],[Jan]:[Mar]])</f>
        <v>438.25</v>
      </c>
    </row>
    <row r="211" spans="1:5" x14ac:dyDescent="0.3">
      <c r="A211" s="52" t="s">
        <v>125</v>
      </c>
      <c r="B211" s="133">
        <v>28.61</v>
      </c>
      <c r="C211" s="133">
        <v>82.24</v>
      </c>
      <c r="D211" s="133"/>
      <c r="E211" s="53">
        <f>SUM(Table1[[#This Row],[Jan]:[Mar]])</f>
        <v>110.85</v>
      </c>
    </row>
    <row r="212" spans="1:5" x14ac:dyDescent="0.3">
      <c r="A212" s="52" t="s">
        <v>126</v>
      </c>
      <c r="B212" s="133">
        <v>2356.36</v>
      </c>
      <c r="C212" s="133">
        <v>528.86</v>
      </c>
      <c r="D212" s="133">
        <v>328.51</v>
      </c>
      <c r="E212" s="53">
        <f>SUM(Table1[[#This Row],[Jan]:[Mar]])</f>
        <v>3213.7300000000005</v>
      </c>
    </row>
    <row r="213" spans="1:5" x14ac:dyDescent="0.3">
      <c r="A213" s="52" t="s">
        <v>276</v>
      </c>
      <c r="B213" s="133"/>
      <c r="C213" s="133">
        <v>375.55</v>
      </c>
      <c r="D213" s="133"/>
      <c r="E213" s="53">
        <f>SUM(Table1[[#This Row],[Jan]:[Mar]])</f>
        <v>375.55</v>
      </c>
    </row>
    <row r="214" spans="1:5" x14ac:dyDescent="0.3">
      <c r="A214" s="52" t="s">
        <v>127</v>
      </c>
      <c r="B214" s="133">
        <v>920</v>
      </c>
      <c r="C214" s="133">
        <v>5289.82</v>
      </c>
      <c r="D214" s="133">
        <v>784.79</v>
      </c>
      <c r="E214" s="53">
        <f>SUM(Table1[[#This Row],[Jan]:[Mar]])</f>
        <v>6994.61</v>
      </c>
    </row>
    <row r="215" spans="1:5" x14ac:dyDescent="0.3">
      <c r="A215" s="52" t="s">
        <v>277</v>
      </c>
      <c r="B215" s="133">
        <v>1750</v>
      </c>
      <c r="C215" s="133"/>
      <c r="D215" s="133">
        <v>4999.9799999999996</v>
      </c>
      <c r="E215" s="53">
        <f>SUM(Table1[[#This Row],[Jan]:[Mar]])</f>
        <v>6749.98</v>
      </c>
    </row>
    <row r="216" spans="1:5" x14ac:dyDescent="0.3">
      <c r="A216" s="52" t="s">
        <v>757</v>
      </c>
      <c r="B216" s="133"/>
      <c r="C216" s="133"/>
      <c r="D216" s="133">
        <v>7115.63</v>
      </c>
      <c r="E216" s="53">
        <f>SUM(Table1[[#This Row],[Jan]:[Mar]])</f>
        <v>7115.63</v>
      </c>
    </row>
    <row r="217" spans="1:5" x14ac:dyDescent="0.3">
      <c r="A217" s="52" t="s">
        <v>128</v>
      </c>
      <c r="B217" s="133">
        <v>34814.949999999997</v>
      </c>
      <c r="C217" s="133">
        <v>93418.94</v>
      </c>
      <c r="D217" s="133">
        <v>242314.14</v>
      </c>
      <c r="E217" s="53">
        <f>SUM(Table1[[#This Row],[Jan]:[Mar]])</f>
        <v>370548.03</v>
      </c>
    </row>
    <row r="218" spans="1:5" x14ac:dyDescent="0.3">
      <c r="A218" s="52" t="s">
        <v>129</v>
      </c>
      <c r="B218" s="133">
        <v>4742.79</v>
      </c>
      <c r="C218" s="133">
        <v>228</v>
      </c>
      <c r="D218" s="133">
        <v>4020.24</v>
      </c>
      <c r="E218" s="53">
        <f>SUM(Table1[[#This Row],[Jan]:[Mar]])</f>
        <v>8991.0299999999988</v>
      </c>
    </row>
    <row r="219" spans="1:5" x14ac:dyDescent="0.3">
      <c r="A219" s="52" t="s">
        <v>279</v>
      </c>
      <c r="B219" s="133">
        <v>2281.63</v>
      </c>
      <c r="C219" s="133">
        <v>1284.74</v>
      </c>
      <c r="D219" s="133">
        <v>2064.37</v>
      </c>
      <c r="E219" s="53">
        <f>SUM(Table1[[#This Row],[Jan]:[Mar]])</f>
        <v>5630.74</v>
      </c>
    </row>
    <row r="220" spans="1:5" x14ac:dyDescent="0.3">
      <c r="A220" s="52" t="s">
        <v>280</v>
      </c>
      <c r="B220" s="133"/>
      <c r="C220" s="133"/>
      <c r="D220" s="133">
        <v>2378.5</v>
      </c>
      <c r="E220" s="53">
        <f>SUM(Table1[[#This Row],[Jan]:[Mar]])</f>
        <v>2378.5</v>
      </c>
    </row>
    <row r="221" spans="1:5" x14ac:dyDescent="0.3">
      <c r="A221" s="52" t="s">
        <v>281</v>
      </c>
      <c r="B221" s="133"/>
      <c r="C221" s="133">
        <v>175</v>
      </c>
      <c r="D221" s="133">
        <v>678.88</v>
      </c>
      <c r="E221" s="53">
        <f>SUM(Table1[[#This Row],[Jan]:[Mar]])</f>
        <v>853.88</v>
      </c>
    </row>
    <row r="222" spans="1:5" x14ac:dyDescent="0.3">
      <c r="A222" s="52" t="s">
        <v>283</v>
      </c>
      <c r="B222" s="133">
        <v>4030</v>
      </c>
      <c r="C222" s="133">
        <v>3382.68</v>
      </c>
      <c r="D222" s="133"/>
      <c r="E222" s="53">
        <f>SUM(Table1[[#This Row],[Jan]:[Mar]])</f>
        <v>7412.68</v>
      </c>
    </row>
    <row r="223" spans="1:5" x14ac:dyDescent="0.3">
      <c r="A223" s="52" t="s">
        <v>286</v>
      </c>
      <c r="B223" s="133"/>
      <c r="C223" s="133">
        <v>400</v>
      </c>
      <c r="D223" s="133"/>
      <c r="E223" s="53">
        <f>SUM(Table1[[#This Row],[Jan]:[Mar]])</f>
        <v>400</v>
      </c>
    </row>
    <row r="224" spans="1:5" x14ac:dyDescent="0.3">
      <c r="A224" s="52" t="s">
        <v>758</v>
      </c>
      <c r="B224" s="133"/>
      <c r="C224" s="133"/>
      <c r="D224" s="133">
        <v>19.57</v>
      </c>
      <c r="E224" s="53">
        <f>SUM(Table1[[#This Row],[Jan]:[Mar]])</f>
        <v>19.57</v>
      </c>
    </row>
    <row r="225" spans="1:5" x14ac:dyDescent="0.3">
      <c r="A225" s="52" t="s">
        <v>616</v>
      </c>
      <c r="B225" s="133"/>
      <c r="C225" s="133">
        <v>47.16</v>
      </c>
      <c r="D225" s="133"/>
      <c r="E225" s="53">
        <f>SUM(Table1[[#This Row],[Jan]:[Mar]])</f>
        <v>47.16</v>
      </c>
    </row>
    <row r="226" spans="1:5" x14ac:dyDescent="0.3">
      <c r="A226" s="52" t="s">
        <v>287</v>
      </c>
      <c r="B226" s="133">
        <v>258.5</v>
      </c>
      <c r="C226" s="133"/>
      <c r="D226" s="133"/>
      <c r="E226" s="53">
        <f>SUM(Table1[[#This Row],[Jan]:[Mar]])</f>
        <v>258.5</v>
      </c>
    </row>
    <row r="227" spans="1:5" x14ac:dyDescent="0.3">
      <c r="A227" s="52" t="s">
        <v>288</v>
      </c>
      <c r="B227" s="133">
        <v>938</v>
      </c>
      <c r="C227" s="133"/>
      <c r="D227" s="133">
        <v>402.98</v>
      </c>
      <c r="E227" s="53">
        <f>SUM(Table1[[#This Row],[Jan]:[Mar]])</f>
        <v>1340.98</v>
      </c>
    </row>
    <row r="228" spans="1:5" x14ac:dyDescent="0.3">
      <c r="A228" s="52" t="s">
        <v>131</v>
      </c>
      <c r="B228" s="133">
        <v>21.97</v>
      </c>
      <c r="C228" s="133"/>
      <c r="D228" s="133"/>
      <c r="E228" s="53">
        <f>SUM(Table1[[#This Row],[Jan]:[Mar]])</f>
        <v>21.97</v>
      </c>
    </row>
    <row r="229" spans="1:5" x14ac:dyDescent="0.3">
      <c r="A229" s="52" t="s">
        <v>431</v>
      </c>
      <c r="B229" s="133">
        <v>79004.899999999994</v>
      </c>
      <c r="C229" s="133">
        <v>60128.85</v>
      </c>
      <c r="D229" s="133">
        <v>7594.56</v>
      </c>
      <c r="E229" s="53">
        <f>SUM(Table1[[#This Row],[Jan]:[Mar]])</f>
        <v>146728.31</v>
      </c>
    </row>
    <row r="230" spans="1:5" x14ac:dyDescent="0.3">
      <c r="A230" s="52" t="s">
        <v>133</v>
      </c>
      <c r="B230" s="133"/>
      <c r="C230" s="133">
        <v>274</v>
      </c>
      <c r="D230" s="133">
        <v>299</v>
      </c>
      <c r="E230" s="53">
        <f>SUM(Table1[[#This Row],[Jan]:[Mar]])</f>
        <v>573</v>
      </c>
    </row>
    <row r="231" spans="1:5" x14ac:dyDescent="0.3">
      <c r="A231" s="52" t="s">
        <v>291</v>
      </c>
      <c r="B231" s="133">
        <v>181.79</v>
      </c>
      <c r="C231" s="133">
        <v>449.37</v>
      </c>
      <c r="D231" s="133">
        <v>5693.41</v>
      </c>
      <c r="E231" s="53">
        <f>SUM(Table1[[#This Row],[Jan]:[Mar]])</f>
        <v>6324.57</v>
      </c>
    </row>
    <row r="232" spans="1:5" x14ac:dyDescent="0.3">
      <c r="A232" s="52" t="s">
        <v>292</v>
      </c>
      <c r="B232" s="133">
        <v>9.57</v>
      </c>
      <c r="C232" s="133"/>
      <c r="D232" s="133"/>
      <c r="E232" s="53">
        <f>SUM(Table1[[#This Row],[Jan]:[Mar]])</f>
        <v>9.57</v>
      </c>
    </row>
    <row r="233" spans="1:5" x14ac:dyDescent="0.3">
      <c r="A233" s="52" t="s">
        <v>134</v>
      </c>
      <c r="B233" s="133">
        <v>4022</v>
      </c>
      <c r="C233" s="133">
        <v>9193.76</v>
      </c>
      <c r="D233" s="133">
        <v>8136.84</v>
      </c>
      <c r="E233" s="53">
        <f>SUM(Table1[[#This Row],[Jan]:[Mar]])</f>
        <v>21352.6</v>
      </c>
    </row>
    <row r="234" spans="1:5" x14ac:dyDescent="0.3">
      <c r="A234" s="52" t="s">
        <v>759</v>
      </c>
      <c r="B234" s="133">
        <v>15.77</v>
      </c>
      <c r="C234" s="133"/>
      <c r="D234" s="133"/>
      <c r="E234" s="53">
        <f>SUM(Table1[[#This Row],[Jan]:[Mar]])</f>
        <v>15.77</v>
      </c>
    </row>
    <row r="235" spans="1:5" x14ac:dyDescent="0.3">
      <c r="A235" s="52" t="s">
        <v>136</v>
      </c>
      <c r="B235" s="133"/>
      <c r="C235" s="133">
        <v>2672.26</v>
      </c>
      <c r="D235" s="133">
        <v>304.79000000000002</v>
      </c>
      <c r="E235" s="53">
        <f>SUM(Table1[[#This Row],[Jan]:[Mar]])</f>
        <v>2977.05</v>
      </c>
    </row>
    <row r="236" spans="1:5" x14ac:dyDescent="0.3">
      <c r="A236" s="52" t="s">
        <v>294</v>
      </c>
      <c r="B236" s="133">
        <v>3850</v>
      </c>
      <c r="C236" s="133"/>
      <c r="D236" s="133"/>
      <c r="E236" s="53">
        <f>SUM(Table1[[#This Row],[Jan]:[Mar]])</f>
        <v>3850</v>
      </c>
    </row>
    <row r="237" spans="1:5" x14ac:dyDescent="0.3">
      <c r="A237" s="52" t="s">
        <v>295</v>
      </c>
      <c r="B237" s="133"/>
      <c r="C237" s="133"/>
      <c r="D237" s="133">
        <v>1157.72</v>
      </c>
      <c r="E237" s="53">
        <f>SUM(Table1[[#This Row],[Jan]:[Mar]])</f>
        <v>1157.72</v>
      </c>
    </row>
    <row r="238" spans="1:5" x14ac:dyDescent="0.3">
      <c r="A238" s="52" t="s">
        <v>546</v>
      </c>
      <c r="B238" s="133"/>
      <c r="C238" s="133"/>
      <c r="D238" s="133">
        <v>493.66</v>
      </c>
      <c r="E238" s="53">
        <f>SUM(Table1[[#This Row],[Jan]:[Mar]])</f>
        <v>493.66</v>
      </c>
    </row>
    <row r="239" spans="1:5" x14ac:dyDescent="0.3">
      <c r="A239" s="52" t="s">
        <v>547</v>
      </c>
      <c r="B239" s="133">
        <v>14866</v>
      </c>
      <c r="C239" s="133"/>
      <c r="D239" s="133"/>
      <c r="E239" s="53">
        <f>SUM(Table1[[#This Row],[Jan]:[Mar]])</f>
        <v>14866</v>
      </c>
    </row>
    <row r="240" spans="1:5" x14ac:dyDescent="0.3">
      <c r="A240" s="52" t="s">
        <v>760</v>
      </c>
      <c r="B240" s="133"/>
      <c r="C240" s="133"/>
      <c r="D240" s="133">
        <v>6144.78</v>
      </c>
      <c r="E240" s="53">
        <f>SUM(Table1[[#This Row],[Jan]:[Mar]])</f>
        <v>6144.78</v>
      </c>
    </row>
    <row r="241" spans="1:5" x14ac:dyDescent="0.3">
      <c r="A241" s="52" t="s">
        <v>761</v>
      </c>
      <c r="B241" s="133"/>
      <c r="C241" s="133">
        <v>15.77</v>
      </c>
      <c r="D241" s="133"/>
      <c r="E241" s="53">
        <f>SUM(Table1[[#This Row],[Jan]:[Mar]])</f>
        <v>15.77</v>
      </c>
    </row>
    <row r="242" spans="1:5" x14ac:dyDescent="0.3">
      <c r="A242" s="52" t="s">
        <v>338</v>
      </c>
      <c r="B242" s="133"/>
      <c r="C242" s="133">
        <v>1702.15</v>
      </c>
      <c r="D242" s="133">
        <v>916.64</v>
      </c>
      <c r="E242" s="53">
        <f>SUM(Table1[[#This Row],[Jan]:[Mar]])</f>
        <v>2618.79</v>
      </c>
    </row>
    <row r="243" spans="1:5" x14ac:dyDescent="0.3">
      <c r="A243" s="52" t="s">
        <v>408</v>
      </c>
      <c r="B243" s="133">
        <v>4750</v>
      </c>
      <c r="C243" s="133">
        <v>1633.1</v>
      </c>
      <c r="D243" s="133"/>
      <c r="E243" s="53">
        <f>SUM(Table1[[#This Row],[Jan]:[Mar]])</f>
        <v>6383.1</v>
      </c>
    </row>
    <row r="244" spans="1:5" x14ac:dyDescent="0.3">
      <c r="A244" s="52" t="s">
        <v>138</v>
      </c>
      <c r="B244" s="133"/>
      <c r="C244" s="133"/>
      <c r="D244" s="133">
        <v>4485</v>
      </c>
      <c r="E244" s="53">
        <f>SUM(Table1[[#This Row],[Jan]:[Mar]])</f>
        <v>4485</v>
      </c>
    </row>
    <row r="245" spans="1:5" x14ac:dyDescent="0.3">
      <c r="A245" s="52" t="s">
        <v>139</v>
      </c>
      <c r="B245" s="133">
        <v>5885.23</v>
      </c>
      <c r="C245" s="133">
        <v>12320.54</v>
      </c>
      <c r="D245" s="133">
        <v>13609.02</v>
      </c>
      <c r="E245" s="53">
        <f>SUM(Table1[[#This Row],[Jan]:[Mar]])</f>
        <v>31814.79</v>
      </c>
    </row>
    <row r="246" spans="1:5" x14ac:dyDescent="0.3">
      <c r="A246" s="52" t="s">
        <v>140</v>
      </c>
      <c r="B246" s="133">
        <v>169.66</v>
      </c>
      <c r="C246" s="133">
        <v>442.37</v>
      </c>
      <c r="D246" s="133">
        <v>420</v>
      </c>
      <c r="E246" s="53">
        <f>SUM(Table1[[#This Row],[Jan]:[Mar]])</f>
        <v>1032.03</v>
      </c>
    </row>
    <row r="247" spans="1:5" x14ac:dyDescent="0.3">
      <c r="A247" s="52" t="s">
        <v>141</v>
      </c>
      <c r="B247" s="133">
        <v>736.12</v>
      </c>
      <c r="C247" s="133">
        <v>13.51</v>
      </c>
      <c r="D247" s="133"/>
      <c r="E247" s="53">
        <f>SUM(Table1[[#This Row],[Jan]:[Mar]])</f>
        <v>749.63</v>
      </c>
    </row>
    <row r="248" spans="1:5" x14ac:dyDescent="0.3">
      <c r="A248" s="52" t="s">
        <v>297</v>
      </c>
      <c r="B248" s="133">
        <v>3425.74</v>
      </c>
      <c r="C248" s="133"/>
      <c r="D248" s="133">
        <v>14307.04</v>
      </c>
      <c r="E248" s="53">
        <f>SUM(Table1[[#This Row],[Jan]:[Mar]])</f>
        <v>17732.78</v>
      </c>
    </row>
    <row r="249" spans="1:5" x14ac:dyDescent="0.3">
      <c r="A249" s="52" t="s">
        <v>298</v>
      </c>
      <c r="B249" s="133">
        <v>767.07</v>
      </c>
      <c r="C249" s="133">
        <v>19270.150000000001</v>
      </c>
      <c r="D249" s="133">
        <v>11631.79</v>
      </c>
      <c r="E249" s="53">
        <f>SUM(Table1[[#This Row],[Jan]:[Mar]])</f>
        <v>31669.010000000002</v>
      </c>
    </row>
    <row r="250" spans="1:5" x14ac:dyDescent="0.3">
      <c r="A250" s="52" t="s">
        <v>762</v>
      </c>
      <c r="B250" s="133"/>
      <c r="C250" s="133">
        <v>28.17</v>
      </c>
      <c r="D250" s="133"/>
      <c r="E250" s="53">
        <f>SUM(Table1[[#This Row],[Jan]:[Mar]])</f>
        <v>28.17</v>
      </c>
    </row>
    <row r="251" spans="1:5" x14ac:dyDescent="0.3">
      <c r="A251" s="52" t="s">
        <v>763</v>
      </c>
      <c r="B251" s="133">
        <v>24.53</v>
      </c>
      <c r="C251" s="133"/>
      <c r="D251" s="133"/>
      <c r="E251" s="53">
        <f>SUM(Table1[[#This Row],[Jan]:[Mar]])</f>
        <v>24.53</v>
      </c>
    </row>
    <row r="252" spans="1:5" x14ac:dyDescent="0.3">
      <c r="A252" s="52" t="s">
        <v>142</v>
      </c>
      <c r="B252" s="133">
        <v>59.56</v>
      </c>
      <c r="C252" s="133">
        <v>187.96</v>
      </c>
      <c r="D252" s="133"/>
      <c r="E252" s="53">
        <f>SUM(Table1[[#This Row],[Jan]:[Mar]])</f>
        <v>247.52</v>
      </c>
    </row>
    <row r="253" spans="1:5" x14ac:dyDescent="0.3">
      <c r="A253" s="52" t="s">
        <v>299</v>
      </c>
      <c r="B253" s="133">
        <v>5207.5600000000004</v>
      </c>
      <c r="C253" s="133">
        <v>406.77</v>
      </c>
      <c r="D253" s="133">
        <v>2304.66</v>
      </c>
      <c r="E253" s="53">
        <f>SUM(Table1[[#This Row],[Jan]:[Mar]])</f>
        <v>7918.99</v>
      </c>
    </row>
    <row r="254" spans="1:5" x14ac:dyDescent="0.3">
      <c r="A254" s="52" t="s">
        <v>617</v>
      </c>
      <c r="B254" s="133"/>
      <c r="C254" s="133"/>
      <c r="D254" s="133">
        <v>9.7899999999999991</v>
      </c>
      <c r="E254" s="53">
        <f>SUM(Table1[[#This Row],[Jan]:[Mar]])</f>
        <v>9.7899999999999991</v>
      </c>
    </row>
    <row r="255" spans="1:5" x14ac:dyDescent="0.3">
      <c r="A255" s="52" t="s">
        <v>432</v>
      </c>
      <c r="B255" s="133"/>
      <c r="C255" s="133">
        <v>625</v>
      </c>
      <c r="D255" s="133"/>
      <c r="E255" s="53">
        <f>SUM(Table1[[#This Row],[Jan]:[Mar]])</f>
        <v>625</v>
      </c>
    </row>
    <row r="256" spans="1:5" x14ac:dyDescent="0.3">
      <c r="A256" s="52" t="s">
        <v>143</v>
      </c>
      <c r="B256" s="133">
        <v>2870.2</v>
      </c>
      <c r="C256" s="133">
        <v>614.15</v>
      </c>
      <c r="D256" s="133">
        <v>46321.42</v>
      </c>
      <c r="E256" s="53">
        <f>SUM(Table1[[#This Row],[Jan]:[Mar]])</f>
        <v>49805.77</v>
      </c>
    </row>
    <row r="257" spans="1:5" x14ac:dyDescent="0.3">
      <c r="A257" s="52" t="s">
        <v>144</v>
      </c>
      <c r="B257" s="133">
        <v>796.68</v>
      </c>
      <c r="C257" s="133">
        <v>2172.69</v>
      </c>
      <c r="D257" s="133">
        <v>81381.67</v>
      </c>
      <c r="E257" s="53">
        <f>SUM(Table1[[#This Row],[Jan]:[Mar]])</f>
        <v>84351.039999999994</v>
      </c>
    </row>
    <row r="258" spans="1:5" x14ac:dyDescent="0.3">
      <c r="A258" s="52" t="s">
        <v>618</v>
      </c>
      <c r="B258" s="133">
        <v>169.39</v>
      </c>
      <c r="C258" s="133"/>
      <c r="D258" s="133"/>
      <c r="E258" s="53">
        <f>SUM(Table1[[#This Row],[Jan]:[Mar]])</f>
        <v>169.39</v>
      </c>
    </row>
    <row r="259" spans="1:5" x14ac:dyDescent="0.3">
      <c r="A259" s="52" t="s">
        <v>300</v>
      </c>
      <c r="B259" s="133"/>
      <c r="C259" s="133"/>
      <c r="D259" s="133">
        <v>122487.27</v>
      </c>
      <c r="E259" s="53">
        <f>SUM(Table1[[#This Row],[Jan]:[Mar]])</f>
        <v>122487.27</v>
      </c>
    </row>
    <row r="260" spans="1:5" x14ac:dyDescent="0.3">
      <c r="A260" s="52" t="s">
        <v>339</v>
      </c>
      <c r="B260" s="133"/>
      <c r="C260" s="133">
        <v>24.8</v>
      </c>
      <c r="D260" s="133"/>
      <c r="E260" s="53">
        <f>SUM(Table1[[#This Row],[Jan]:[Mar]])</f>
        <v>24.8</v>
      </c>
    </row>
    <row r="261" spans="1:5" x14ac:dyDescent="0.3">
      <c r="A261" s="52" t="s">
        <v>145</v>
      </c>
      <c r="B261" s="133">
        <v>17867.54</v>
      </c>
      <c r="C261" s="133">
        <v>3410.77</v>
      </c>
      <c r="D261" s="133">
        <v>4504.72</v>
      </c>
      <c r="E261" s="53">
        <f>SUM(Table1[[#This Row],[Jan]:[Mar]])</f>
        <v>25783.030000000002</v>
      </c>
    </row>
    <row r="262" spans="1:5" x14ac:dyDescent="0.3">
      <c r="A262" s="52" t="s">
        <v>340</v>
      </c>
      <c r="B262" s="133"/>
      <c r="C262" s="133">
        <v>4142.2299999999996</v>
      </c>
      <c r="D262" s="133">
        <v>5743.5</v>
      </c>
      <c r="E262" s="53">
        <f>SUM(Table1[[#This Row],[Jan]:[Mar]])</f>
        <v>9885.73</v>
      </c>
    </row>
    <row r="263" spans="1:5" x14ac:dyDescent="0.3">
      <c r="A263" s="52" t="s">
        <v>146</v>
      </c>
      <c r="B263" s="133">
        <v>475.2</v>
      </c>
      <c r="C263" s="133">
        <v>352</v>
      </c>
      <c r="D263" s="133">
        <v>49737.599999999999</v>
      </c>
      <c r="E263" s="53">
        <f>SUM(Table1[[#This Row],[Jan]:[Mar]])</f>
        <v>50564.799999999996</v>
      </c>
    </row>
    <row r="264" spans="1:5" x14ac:dyDescent="0.3">
      <c r="A264" s="52" t="s">
        <v>148</v>
      </c>
      <c r="B264" s="133">
        <v>25314.91</v>
      </c>
      <c r="C264" s="133">
        <v>6000</v>
      </c>
      <c r="D264" s="133">
        <v>20095.740000000002</v>
      </c>
      <c r="E264" s="53">
        <f>SUM(Table1[[#This Row],[Jan]:[Mar]])</f>
        <v>51410.65</v>
      </c>
    </row>
    <row r="265" spans="1:5" x14ac:dyDescent="0.3">
      <c r="A265" s="52" t="s">
        <v>301</v>
      </c>
      <c r="B265" s="133">
        <v>752.64</v>
      </c>
      <c r="C265" s="133"/>
      <c r="D265" s="133"/>
      <c r="E265" s="53">
        <f>SUM(Table1[[#This Row],[Jan]:[Mar]])</f>
        <v>752.64</v>
      </c>
    </row>
    <row r="266" spans="1:5" x14ac:dyDescent="0.3">
      <c r="A266" s="52" t="s">
        <v>342</v>
      </c>
      <c r="B266" s="133">
        <v>498</v>
      </c>
      <c r="C266" s="133">
        <v>453</v>
      </c>
      <c r="D266" s="133"/>
      <c r="E266" s="53">
        <f>SUM(Table1[[#This Row],[Jan]:[Mar]])</f>
        <v>951</v>
      </c>
    </row>
    <row r="267" spans="1:5" x14ac:dyDescent="0.3">
      <c r="A267" s="52" t="s">
        <v>343</v>
      </c>
      <c r="B267" s="133">
        <v>4352.12</v>
      </c>
      <c r="C267" s="133">
        <v>4415.63</v>
      </c>
      <c r="D267" s="133"/>
      <c r="E267" s="53">
        <f>SUM(Table1[[#This Row],[Jan]:[Mar]])</f>
        <v>8767.75</v>
      </c>
    </row>
    <row r="268" spans="1:5" x14ac:dyDescent="0.3">
      <c r="A268" s="52" t="s">
        <v>303</v>
      </c>
      <c r="B268" s="133">
        <v>5759.88</v>
      </c>
      <c r="C268" s="133">
        <v>3325.75</v>
      </c>
      <c r="D268" s="133">
        <v>17742.72</v>
      </c>
      <c r="E268" s="53">
        <f>SUM(Table1[[#This Row],[Jan]:[Mar]])</f>
        <v>26828.350000000002</v>
      </c>
    </row>
    <row r="269" spans="1:5" x14ac:dyDescent="0.3">
      <c r="A269" s="52" t="s">
        <v>764</v>
      </c>
      <c r="B269" s="133"/>
      <c r="C269" s="133"/>
      <c r="D269" s="133">
        <v>9.7899999999999991</v>
      </c>
      <c r="E269" s="53">
        <f>SUM(Table1[[#This Row],[Jan]:[Mar]])</f>
        <v>9.7899999999999991</v>
      </c>
    </row>
    <row r="270" spans="1:5" x14ac:dyDescent="0.3">
      <c r="A270" s="52" t="s">
        <v>765</v>
      </c>
      <c r="B270" s="133"/>
      <c r="C270" s="133"/>
      <c r="D270" s="133">
        <v>22.19</v>
      </c>
      <c r="E270" s="53">
        <f>SUM(Table1[[#This Row],[Jan]:[Mar]])</f>
        <v>22.19</v>
      </c>
    </row>
    <row r="271" spans="1:5" x14ac:dyDescent="0.3">
      <c r="A271" s="52" t="s">
        <v>766</v>
      </c>
      <c r="B271" s="133"/>
      <c r="C271" s="133"/>
      <c r="D271" s="133">
        <v>34.590000000000003</v>
      </c>
      <c r="E271" s="53">
        <f>SUM(Table1[[#This Row],[Jan]:[Mar]])</f>
        <v>34.590000000000003</v>
      </c>
    </row>
    <row r="272" spans="1:5" x14ac:dyDescent="0.3">
      <c r="A272" s="52" t="s">
        <v>619</v>
      </c>
      <c r="B272" s="133">
        <v>9.57</v>
      </c>
      <c r="C272" s="133">
        <v>9.57</v>
      </c>
      <c r="D272" s="133"/>
      <c r="E272" s="53">
        <f>SUM(Table1[[#This Row],[Jan]:[Mar]])</f>
        <v>19.14</v>
      </c>
    </row>
    <row r="273" spans="1:5" x14ac:dyDescent="0.3">
      <c r="A273" s="52" t="s">
        <v>767</v>
      </c>
      <c r="B273" s="133"/>
      <c r="C273" s="133">
        <v>71.38</v>
      </c>
      <c r="D273" s="133"/>
      <c r="E273" s="53">
        <f>SUM(Table1[[#This Row],[Jan]:[Mar]])</f>
        <v>71.38</v>
      </c>
    </row>
    <row r="274" spans="1:5" x14ac:dyDescent="0.3">
      <c r="A274" s="52" t="s">
        <v>304</v>
      </c>
      <c r="B274" s="133">
        <v>752.64</v>
      </c>
      <c r="C274" s="133">
        <v>70.290000000000006</v>
      </c>
      <c r="D274" s="133">
        <v>22.19</v>
      </c>
      <c r="E274" s="53">
        <f>SUM(Table1[[#This Row],[Jan]:[Mar]])</f>
        <v>845.12</v>
      </c>
    </row>
    <row r="275" spans="1:5" x14ac:dyDescent="0.3">
      <c r="A275" s="52" t="s">
        <v>149</v>
      </c>
      <c r="B275" s="133">
        <v>67851.69</v>
      </c>
      <c r="C275" s="133">
        <v>23211.919999999998</v>
      </c>
      <c r="D275" s="133">
        <v>17444.05</v>
      </c>
      <c r="E275" s="53">
        <f>SUM(Table1[[#This Row],[Jan]:[Mar]])</f>
        <v>108507.66</v>
      </c>
    </row>
    <row r="276" spans="1:5" x14ac:dyDescent="0.3">
      <c r="A276" s="52" t="s">
        <v>768</v>
      </c>
      <c r="B276" s="133"/>
      <c r="C276" s="133"/>
      <c r="D276" s="133">
        <v>9.7899999999999991</v>
      </c>
      <c r="E276" s="53">
        <f>SUM(Table1[[#This Row],[Jan]:[Mar]])</f>
        <v>9.7899999999999991</v>
      </c>
    </row>
    <row r="277" spans="1:5" x14ac:dyDescent="0.3">
      <c r="A277" s="52" t="s">
        <v>769</v>
      </c>
      <c r="B277" s="133"/>
      <c r="C277" s="133"/>
      <c r="D277" s="133">
        <v>31.93</v>
      </c>
      <c r="E277" s="53">
        <f>SUM(Table1[[#This Row],[Jan]:[Mar]])</f>
        <v>31.93</v>
      </c>
    </row>
    <row r="278" spans="1:5" x14ac:dyDescent="0.3">
      <c r="A278" s="52" t="s">
        <v>620</v>
      </c>
      <c r="B278" s="133">
        <v>2975</v>
      </c>
      <c r="C278" s="133"/>
      <c r="D278" s="133"/>
      <c r="E278" s="53">
        <f>SUM(Table1[[#This Row],[Jan]:[Mar]])</f>
        <v>2975</v>
      </c>
    </row>
    <row r="279" spans="1:5" x14ac:dyDescent="0.3">
      <c r="A279" s="52" t="s">
        <v>344</v>
      </c>
      <c r="B279" s="133"/>
      <c r="C279" s="133">
        <v>22756.53</v>
      </c>
      <c r="D279" s="133">
        <v>19619.59</v>
      </c>
      <c r="E279" s="53">
        <f>SUM(Table1[[#This Row],[Jan]:[Mar]])</f>
        <v>42376.119999999995</v>
      </c>
    </row>
    <row r="280" spans="1:5" x14ac:dyDescent="0.3">
      <c r="A280" s="52" t="s">
        <v>345</v>
      </c>
      <c r="B280" s="133">
        <v>20</v>
      </c>
      <c r="C280" s="133">
        <v>70.58</v>
      </c>
      <c r="D280" s="133">
        <v>20</v>
      </c>
      <c r="E280" s="53">
        <f>SUM(Table1[[#This Row],[Jan]:[Mar]])</f>
        <v>110.58</v>
      </c>
    </row>
    <row r="281" spans="1:5" x14ac:dyDescent="0.3">
      <c r="A281" s="52" t="s">
        <v>621</v>
      </c>
      <c r="B281" s="133">
        <v>520</v>
      </c>
      <c r="C281" s="133"/>
      <c r="D281" s="133"/>
      <c r="E281" s="53">
        <f>SUM(Table1[[#This Row],[Jan]:[Mar]])</f>
        <v>520</v>
      </c>
    </row>
    <row r="282" spans="1:5" x14ac:dyDescent="0.3">
      <c r="A282" s="52" t="s">
        <v>346</v>
      </c>
      <c r="B282" s="133">
        <v>67.959999999999994</v>
      </c>
      <c r="C282" s="133">
        <v>48299.03</v>
      </c>
      <c r="D282" s="133">
        <v>42.48</v>
      </c>
      <c r="E282" s="53">
        <f>SUM(Table1[[#This Row],[Jan]:[Mar]])</f>
        <v>48409.47</v>
      </c>
    </row>
    <row r="283" spans="1:5" x14ac:dyDescent="0.3">
      <c r="A283" s="52" t="s">
        <v>151</v>
      </c>
      <c r="B283" s="133">
        <v>299</v>
      </c>
      <c r="C283" s="133">
        <v>299</v>
      </c>
      <c r="D283" s="133">
        <v>299</v>
      </c>
      <c r="E283" s="53">
        <f>SUM(Table1[[#This Row],[Jan]:[Mar]])</f>
        <v>897</v>
      </c>
    </row>
    <row r="284" spans="1:5" x14ac:dyDescent="0.3">
      <c r="A284" s="52" t="s">
        <v>305</v>
      </c>
      <c r="B284" s="133">
        <v>31021.62</v>
      </c>
      <c r="C284" s="133">
        <v>55484.14</v>
      </c>
      <c r="D284" s="133">
        <v>426.01</v>
      </c>
      <c r="E284" s="53">
        <f>SUM(Table1[[#This Row],[Jan]:[Mar]])</f>
        <v>86931.76999999999</v>
      </c>
    </row>
    <row r="285" spans="1:5" x14ac:dyDescent="0.3">
      <c r="A285" s="52" t="s">
        <v>306</v>
      </c>
      <c r="B285" s="133">
        <v>293</v>
      </c>
      <c r="C285" s="133">
        <v>3062.25</v>
      </c>
      <c r="D285" s="133">
        <v>293</v>
      </c>
      <c r="E285" s="53">
        <f>SUM(Table1[[#This Row],[Jan]:[Mar]])</f>
        <v>3648.25</v>
      </c>
    </row>
    <row r="286" spans="1:5" x14ac:dyDescent="0.3">
      <c r="A286" s="52" t="s">
        <v>152</v>
      </c>
      <c r="B286" s="133">
        <v>30946.799999999999</v>
      </c>
      <c r="C286" s="133">
        <v>19777.3</v>
      </c>
      <c r="D286" s="133">
        <v>18872.91</v>
      </c>
      <c r="E286" s="53">
        <f>SUM(Table1[[#This Row],[Jan]:[Mar]])</f>
        <v>69597.009999999995</v>
      </c>
    </row>
    <row r="287" spans="1:5" x14ac:dyDescent="0.3">
      <c r="A287" s="52" t="s">
        <v>153</v>
      </c>
      <c r="B287" s="133"/>
      <c r="C287" s="133">
        <v>300.11</v>
      </c>
      <c r="D287" s="133"/>
      <c r="E287" s="53">
        <f>SUM(Table1[[#This Row],[Jan]:[Mar]])</f>
        <v>300.11</v>
      </c>
    </row>
    <row r="288" spans="1:5" x14ac:dyDescent="0.3">
      <c r="A288" s="52" t="s">
        <v>770</v>
      </c>
      <c r="B288" s="133"/>
      <c r="C288" s="133">
        <v>36</v>
      </c>
      <c r="D288" s="133"/>
      <c r="E288" s="53">
        <f>SUM(Table1[[#This Row],[Jan]:[Mar]])</f>
        <v>36</v>
      </c>
    </row>
    <row r="289" spans="1:5" x14ac:dyDescent="0.3">
      <c r="A289" s="52" t="s">
        <v>409</v>
      </c>
      <c r="B289" s="133">
        <v>761.9</v>
      </c>
      <c r="C289" s="133">
        <v>6.2</v>
      </c>
      <c r="D289" s="133"/>
      <c r="E289" s="53">
        <f>SUM(Table1[[#This Row],[Jan]:[Mar]])</f>
        <v>768.1</v>
      </c>
    </row>
    <row r="290" spans="1:5" x14ac:dyDescent="0.3">
      <c r="A290" s="52" t="s">
        <v>307</v>
      </c>
      <c r="B290" s="133">
        <v>25.79</v>
      </c>
      <c r="C290" s="133"/>
      <c r="D290" s="133"/>
      <c r="E290" s="53">
        <f>SUM(Table1[[#This Row],[Jan]:[Mar]])</f>
        <v>25.79</v>
      </c>
    </row>
    <row r="291" spans="1:5" x14ac:dyDescent="0.3">
      <c r="A291" s="52" t="s">
        <v>154</v>
      </c>
      <c r="B291" s="133">
        <v>12957.17</v>
      </c>
      <c r="C291" s="133">
        <v>11881.06</v>
      </c>
      <c r="D291" s="133">
        <v>7937</v>
      </c>
      <c r="E291" s="53">
        <f>SUM(Table1[[#This Row],[Jan]:[Mar]])</f>
        <v>32775.229999999996</v>
      </c>
    </row>
    <row r="292" spans="1:5" x14ac:dyDescent="0.3">
      <c r="A292" s="52" t="s">
        <v>308</v>
      </c>
      <c r="B292" s="133">
        <v>9.57</v>
      </c>
      <c r="C292" s="133">
        <v>109.63</v>
      </c>
      <c r="D292" s="133">
        <v>825</v>
      </c>
      <c r="E292" s="53">
        <f>SUM(Table1[[#This Row],[Jan]:[Mar]])</f>
        <v>944.2</v>
      </c>
    </row>
    <row r="293" spans="1:5" x14ac:dyDescent="0.3">
      <c r="A293" s="52" t="s">
        <v>156</v>
      </c>
      <c r="B293" s="133">
        <v>97999</v>
      </c>
      <c r="C293" s="133">
        <v>79643.789999999994</v>
      </c>
      <c r="D293" s="133">
        <v>61510</v>
      </c>
      <c r="E293" s="53">
        <f>SUM(Table1[[#This Row],[Jan]:[Mar]])</f>
        <v>239152.78999999998</v>
      </c>
    </row>
    <row r="294" spans="1:5" x14ac:dyDescent="0.3">
      <c r="A294" s="52" t="s">
        <v>309</v>
      </c>
      <c r="B294" s="133">
        <v>15.77</v>
      </c>
      <c r="C294" s="133">
        <v>61.79</v>
      </c>
      <c r="D294" s="133">
        <v>445.07</v>
      </c>
      <c r="E294" s="53">
        <f>SUM(Table1[[#This Row],[Jan]:[Mar]])</f>
        <v>522.63</v>
      </c>
    </row>
    <row r="295" spans="1:5" x14ac:dyDescent="0.3">
      <c r="A295" s="52" t="s">
        <v>771</v>
      </c>
      <c r="B295" s="133"/>
      <c r="C295" s="133">
        <v>24.17</v>
      </c>
      <c r="D295" s="133">
        <v>407.9</v>
      </c>
      <c r="E295" s="53">
        <f>SUM(Table1[[#This Row],[Jan]:[Mar]])</f>
        <v>432.07</v>
      </c>
    </row>
    <row r="296" spans="1:5" x14ac:dyDescent="0.3">
      <c r="A296" s="52" t="s">
        <v>310</v>
      </c>
      <c r="B296" s="133">
        <v>1452.36</v>
      </c>
      <c r="C296" s="133"/>
      <c r="D296" s="133">
        <v>3851.11</v>
      </c>
      <c r="E296" s="53">
        <f>SUM(Table1[[#This Row],[Jan]:[Mar]])</f>
        <v>5303.47</v>
      </c>
    </row>
    <row r="297" spans="1:5" x14ac:dyDescent="0.3">
      <c r="A297" s="52" t="s">
        <v>311</v>
      </c>
      <c r="B297" s="133"/>
      <c r="C297" s="133"/>
      <c r="D297" s="133">
        <v>41.92</v>
      </c>
      <c r="E297" s="53">
        <f>SUM(Table1[[#This Row],[Jan]:[Mar]])</f>
        <v>41.92</v>
      </c>
    </row>
    <row r="298" spans="1:5" x14ac:dyDescent="0.3">
      <c r="A298" s="52" t="s">
        <v>459</v>
      </c>
      <c r="B298" s="133"/>
      <c r="C298" s="133">
        <v>200.62</v>
      </c>
      <c r="D298" s="133"/>
      <c r="E298" s="53">
        <f>SUM(Table1[[#This Row],[Jan]:[Mar]])</f>
        <v>200.62</v>
      </c>
    </row>
    <row r="299" spans="1:5" x14ac:dyDescent="0.3">
      <c r="A299" s="52" t="s">
        <v>312</v>
      </c>
      <c r="B299" s="133">
        <v>300</v>
      </c>
      <c r="C299" s="133"/>
      <c r="D299" s="133"/>
      <c r="E299" s="53">
        <f>SUM(Table1[[#This Row],[Jan]:[Mar]])</f>
        <v>300</v>
      </c>
    </row>
    <row r="300" spans="1:5" x14ac:dyDescent="0.3">
      <c r="A300" s="52" t="s">
        <v>313</v>
      </c>
      <c r="B300" s="133"/>
      <c r="C300" s="133"/>
      <c r="D300" s="133">
        <v>3471</v>
      </c>
      <c r="E300" s="53">
        <f>SUM(Table1[[#This Row],[Jan]:[Mar]])</f>
        <v>3471</v>
      </c>
    </row>
    <row r="301" spans="1:5" x14ac:dyDescent="0.3">
      <c r="A301" s="52" t="s">
        <v>314</v>
      </c>
      <c r="B301" s="133">
        <v>2772</v>
      </c>
      <c r="C301" s="133">
        <v>14359.68</v>
      </c>
      <c r="D301" s="133">
        <v>40.89</v>
      </c>
      <c r="E301" s="53">
        <f>SUM(Table1[[#This Row],[Jan]:[Mar]])</f>
        <v>17172.57</v>
      </c>
    </row>
    <row r="302" spans="1:5" x14ac:dyDescent="0.3">
      <c r="A302" s="52" t="s">
        <v>315</v>
      </c>
      <c r="B302" s="133">
        <v>340</v>
      </c>
      <c r="C302" s="133"/>
      <c r="D302" s="133"/>
      <c r="E302" s="53">
        <f>SUM(Table1[[#This Row],[Jan]:[Mar]])</f>
        <v>340</v>
      </c>
    </row>
    <row r="303" spans="1:5" x14ac:dyDescent="0.3">
      <c r="A303" s="52" t="s">
        <v>772</v>
      </c>
      <c r="B303" s="133"/>
      <c r="C303" s="133">
        <v>385.2</v>
      </c>
      <c r="D303" s="133"/>
      <c r="E303" s="53">
        <f>SUM(Table1[[#This Row],[Jan]:[Mar]])</f>
        <v>385.2</v>
      </c>
    </row>
    <row r="304" spans="1:5" x14ac:dyDescent="0.3">
      <c r="A304" s="52" t="s">
        <v>157</v>
      </c>
      <c r="B304" s="133"/>
      <c r="C304" s="133">
        <v>545.35</v>
      </c>
      <c r="D304" s="133">
        <v>42.32</v>
      </c>
      <c r="E304" s="53">
        <f>SUM(Table1[[#This Row],[Jan]:[Mar]])</f>
        <v>587.67000000000007</v>
      </c>
    </row>
    <row r="305" spans="1:5" x14ac:dyDescent="0.3">
      <c r="A305" s="98" t="s">
        <v>158</v>
      </c>
      <c r="B305" s="99">
        <f>SUM(Table1[Jan])</f>
        <v>2775491.5100000002</v>
      </c>
      <c r="C305" s="99">
        <f>SUM(Table1[Feb])</f>
        <v>2382084.5999999996</v>
      </c>
      <c r="D305" s="99">
        <f>SUM(Table1[Mar])</f>
        <v>3925504.9700000016</v>
      </c>
      <c r="E305" s="100">
        <f>SUM(B305:D305)</f>
        <v>9083081.0800000019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8ACE-C825-4244-987C-669B350D63C5}">
  <dimension ref="A1:B538"/>
  <sheetViews>
    <sheetView workbookViewId="0">
      <selection activeCell="H12" sqref="H12"/>
    </sheetView>
  </sheetViews>
  <sheetFormatPr defaultRowHeight="14.4" x14ac:dyDescent="0.3"/>
  <cols>
    <col min="1" max="1" width="50.33203125" customWidth="1"/>
    <col min="2" max="2" width="26" customWidth="1"/>
  </cols>
  <sheetData>
    <row r="1" spans="1:2" x14ac:dyDescent="0.3">
      <c r="A1" s="174" t="s">
        <v>1049</v>
      </c>
      <c r="B1" s="174"/>
    </row>
    <row r="2" spans="1:2" x14ac:dyDescent="0.3">
      <c r="A2" s="174"/>
      <c r="B2" s="174"/>
    </row>
    <row r="3" spans="1:2" x14ac:dyDescent="0.3">
      <c r="A3" s="174"/>
      <c r="B3" s="174"/>
    </row>
    <row r="4" spans="1:2" x14ac:dyDescent="0.3">
      <c r="A4" s="174"/>
      <c r="B4" s="174"/>
    </row>
    <row r="5" spans="1:2" x14ac:dyDescent="0.3">
      <c r="A5" s="174" t="s">
        <v>1050</v>
      </c>
      <c r="B5" s="174"/>
    </row>
    <row r="7" spans="1:2" x14ac:dyDescent="0.3">
      <c r="A7" s="97" t="s">
        <v>320</v>
      </c>
      <c r="B7" s="96" t="s">
        <v>773</v>
      </c>
    </row>
    <row r="8" spans="1:2" x14ac:dyDescent="0.3">
      <c r="A8" s="54" t="s">
        <v>159</v>
      </c>
      <c r="B8" s="22">
        <v>48897.55</v>
      </c>
    </row>
    <row r="9" spans="1:2" x14ac:dyDescent="0.3">
      <c r="A9" s="55" t="s">
        <v>548</v>
      </c>
      <c r="B9" s="22">
        <v>32500.55</v>
      </c>
    </row>
    <row r="10" spans="1:2" x14ac:dyDescent="0.3">
      <c r="A10" s="55" t="s">
        <v>160</v>
      </c>
      <c r="B10" s="22">
        <v>897</v>
      </c>
    </row>
    <row r="11" spans="1:2" x14ac:dyDescent="0.3">
      <c r="A11" s="55" t="s">
        <v>162</v>
      </c>
      <c r="B11" s="22">
        <v>15500</v>
      </c>
    </row>
    <row r="12" spans="1:2" x14ac:dyDescent="0.3">
      <c r="A12" s="54" t="s">
        <v>163</v>
      </c>
      <c r="B12" s="22">
        <v>2432690.94</v>
      </c>
    </row>
    <row r="13" spans="1:2" x14ac:dyDescent="0.3">
      <c r="A13" s="55" t="s">
        <v>774</v>
      </c>
      <c r="B13" s="22">
        <v>362.38</v>
      </c>
    </row>
    <row r="14" spans="1:2" x14ac:dyDescent="0.3">
      <c r="A14" s="55" t="s">
        <v>775</v>
      </c>
      <c r="B14" s="22">
        <v>4970</v>
      </c>
    </row>
    <row r="15" spans="1:2" x14ac:dyDescent="0.3">
      <c r="A15" s="55" t="s">
        <v>398</v>
      </c>
      <c r="B15" s="22">
        <v>264</v>
      </c>
    </row>
    <row r="16" spans="1:2" x14ac:dyDescent="0.3">
      <c r="A16" s="55" t="s">
        <v>622</v>
      </c>
      <c r="B16" s="22">
        <v>7214.39</v>
      </c>
    </row>
    <row r="17" spans="1:2" x14ac:dyDescent="0.3">
      <c r="A17" s="55" t="s">
        <v>421</v>
      </c>
      <c r="B17" s="22">
        <v>34.97</v>
      </c>
    </row>
    <row r="18" spans="1:2" x14ac:dyDescent="0.3">
      <c r="A18" s="55" t="s">
        <v>549</v>
      </c>
      <c r="B18" s="22">
        <v>18595</v>
      </c>
    </row>
    <row r="19" spans="1:2" x14ac:dyDescent="0.3">
      <c r="A19" s="55" t="s">
        <v>623</v>
      </c>
      <c r="B19" s="22">
        <v>463.1</v>
      </c>
    </row>
    <row r="20" spans="1:2" x14ac:dyDescent="0.3">
      <c r="A20" s="55" t="s">
        <v>624</v>
      </c>
      <c r="B20" s="22">
        <v>330</v>
      </c>
    </row>
    <row r="21" spans="1:2" x14ac:dyDescent="0.3">
      <c r="A21" s="55" t="s">
        <v>164</v>
      </c>
      <c r="B21" s="22">
        <v>20643.27</v>
      </c>
    </row>
    <row r="22" spans="1:2" x14ac:dyDescent="0.3">
      <c r="A22" s="55" t="s">
        <v>776</v>
      </c>
      <c r="B22" s="22">
        <v>761.9</v>
      </c>
    </row>
    <row r="23" spans="1:2" x14ac:dyDescent="0.3">
      <c r="A23" s="55" t="s">
        <v>777</v>
      </c>
      <c r="B23" s="22">
        <v>800</v>
      </c>
    </row>
    <row r="24" spans="1:2" x14ac:dyDescent="0.3">
      <c r="A24" s="55" t="s">
        <v>366</v>
      </c>
      <c r="B24" s="22">
        <v>1661.76</v>
      </c>
    </row>
    <row r="25" spans="1:2" x14ac:dyDescent="0.3">
      <c r="A25" s="55" t="s">
        <v>778</v>
      </c>
      <c r="B25" s="22">
        <v>3993.12</v>
      </c>
    </row>
    <row r="26" spans="1:2" x14ac:dyDescent="0.3">
      <c r="A26" s="55" t="s">
        <v>625</v>
      </c>
      <c r="B26" s="22">
        <v>1080.45</v>
      </c>
    </row>
    <row r="27" spans="1:2" x14ac:dyDescent="0.3">
      <c r="A27" s="55" t="s">
        <v>161</v>
      </c>
      <c r="B27" s="22">
        <v>1760</v>
      </c>
    </row>
    <row r="28" spans="1:2" x14ac:dyDescent="0.3">
      <c r="A28" s="55" t="s">
        <v>779</v>
      </c>
      <c r="B28" s="22">
        <v>1837.46</v>
      </c>
    </row>
    <row r="29" spans="1:2" x14ac:dyDescent="0.3">
      <c r="A29" s="55" t="s">
        <v>689</v>
      </c>
      <c r="B29" s="22">
        <v>374</v>
      </c>
    </row>
    <row r="30" spans="1:2" x14ac:dyDescent="0.3">
      <c r="A30" s="55" t="s">
        <v>780</v>
      </c>
      <c r="B30" s="22">
        <v>150.97999999999999</v>
      </c>
    </row>
    <row r="31" spans="1:2" x14ac:dyDescent="0.3">
      <c r="A31" s="55" t="s">
        <v>550</v>
      </c>
      <c r="B31" s="22">
        <v>36500</v>
      </c>
    </row>
    <row r="32" spans="1:2" x14ac:dyDescent="0.3">
      <c r="A32" s="55" t="s">
        <v>551</v>
      </c>
      <c r="B32" s="22">
        <v>4900</v>
      </c>
    </row>
    <row r="33" spans="1:2" x14ac:dyDescent="0.3">
      <c r="A33" s="55" t="s">
        <v>397</v>
      </c>
      <c r="B33" s="22">
        <v>2325994.16</v>
      </c>
    </row>
    <row r="34" spans="1:2" x14ac:dyDescent="0.3">
      <c r="A34" s="54" t="s">
        <v>165</v>
      </c>
      <c r="B34" s="22">
        <v>1713363.9699999997</v>
      </c>
    </row>
    <row r="35" spans="1:2" x14ac:dyDescent="0.3">
      <c r="A35" s="55" t="s">
        <v>460</v>
      </c>
      <c r="B35" s="22">
        <v>2191.4</v>
      </c>
    </row>
    <row r="36" spans="1:2" x14ac:dyDescent="0.3">
      <c r="A36" s="55" t="s">
        <v>781</v>
      </c>
      <c r="B36" s="22">
        <v>63.86</v>
      </c>
    </row>
    <row r="37" spans="1:2" x14ac:dyDescent="0.3">
      <c r="A37" s="55" t="s">
        <v>396</v>
      </c>
      <c r="B37" s="22">
        <v>27466</v>
      </c>
    </row>
    <row r="38" spans="1:2" x14ac:dyDescent="0.3">
      <c r="A38" s="55" t="s">
        <v>461</v>
      </c>
      <c r="B38" s="22">
        <v>2487.85</v>
      </c>
    </row>
    <row r="39" spans="1:2" x14ac:dyDescent="0.3">
      <c r="A39" s="55" t="s">
        <v>626</v>
      </c>
      <c r="B39" s="22">
        <v>1999</v>
      </c>
    </row>
    <row r="40" spans="1:2" x14ac:dyDescent="0.3">
      <c r="A40" s="55" t="s">
        <v>166</v>
      </c>
      <c r="B40" s="22">
        <v>23513.26</v>
      </c>
    </row>
    <row r="41" spans="1:2" x14ac:dyDescent="0.3">
      <c r="A41" s="55" t="s">
        <v>782</v>
      </c>
      <c r="B41" s="22">
        <v>4000</v>
      </c>
    </row>
    <row r="42" spans="1:2" x14ac:dyDescent="0.3">
      <c r="A42" s="55" t="s">
        <v>627</v>
      </c>
      <c r="B42" s="22">
        <v>95</v>
      </c>
    </row>
    <row r="43" spans="1:2" x14ac:dyDescent="0.3">
      <c r="A43" s="55" t="s">
        <v>783</v>
      </c>
      <c r="B43" s="22">
        <v>8940</v>
      </c>
    </row>
    <row r="44" spans="1:2" x14ac:dyDescent="0.3">
      <c r="A44" s="55" t="s">
        <v>167</v>
      </c>
      <c r="B44" s="22">
        <v>79888</v>
      </c>
    </row>
    <row r="45" spans="1:2" x14ac:dyDescent="0.3">
      <c r="A45" s="55" t="s">
        <v>784</v>
      </c>
      <c r="B45" s="22">
        <v>1000</v>
      </c>
    </row>
    <row r="46" spans="1:2" x14ac:dyDescent="0.3">
      <c r="A46" s="55" t="s">
        <v>628</v>
      </c>
      <c r="B46" s="22">
        <v>274.52999999999997</v>
      </c>
    </row>
    <row r="47" spans="1:2" x14ac:dyDescent="0.3">
      <c r="A47" s="55" t="s">
        <v>462</v>
      </c>
      <c r="B47" s="22">
        <v>68.84</v>
      </c>
    </row>
    <row r="48" spans="1:2" x14ac:dyDescent="0.3">
      <c r="A48" s="55" t="s">
        <v>463</v>
      </c>
      <c r="B48" s="22">
        <v>81320.539999999994</v>
      </c>
    </row>
    <row r="49" spans="1:2" x14ac:dyDescent="0.3">
      <c r="A49" s="55" t="s">
        <v>785</v>
      </c>
      <c r="B49" s="22">
        <v>9643.06</v>
      </c>
    </row>
    <row r="50" spans="1:2" x14ac:dyDescent="0.3">
      <c r="A50" s="55" t="s">
        <v>395</v>
      </c>
      <c r="B50" s="22">
        <v>7675.73</v>
      </c>
    </row>
    <row r="51" spans="1:2" x14ac:dyDescent="0.3">
      <c r="A51" s="55" t="s">
        <v>629</v>
      </c>
      <c r="B51" s="22">
        <v>682.43</v>
      </c>
    </row>
    <row r="52" spans="1:2" x14ac:dyDescent="0.3">
      <c r="A52" s="55" t="s">
        <v>394</v>
      </c>
      <c r="B52" s="22">
        <v>11127.86</v>
      </c>
    </row>
    <row r="53" spans="1:2" x14ac:dyDescent="0.3">
      <c r="A53" s="55" t="s">
        <v>786</v>
      </c>
      <c r="B53" s="22">
        <v>32.840000000000003</v>
      </c>
    </row>
    <row r="54" spans="1:2" x14ac:dyDescent="0.3">
      <c r="A54" s="55" t="s">
        <v>787</v>
      </c>
      <c r="B54" s="22">
        <v>8500</v>
      </c>
    </row>
    <row r="55" spans="1:2" x14ac:dyDescent="0.3">
      <c r="A55" s="55" t="s">
        <v>630</v>
      </c>
      <c r="B55" s="22">
        <v>251.15</v>
      </c>
    </row>
    <row r="56" spans="1:2" x14ac:dyDescent="0.3">
      <c r="A56" s="55" t="s">
        <v>788</v>
      </c>
      <c r="B56" s="22">
        <v>10892.08</v>
      </c>
    </row>
    <row r="57" spans="1:2" x14ac:dyDescent="0.3">
      <c r="A57" s="55" t="s">
        <v>631</v>
      </c>
      <c r="B57" s="22">
        <v>30500</v>
      </c>
    </row>
    <row r="58" spans="1:2" x14ac:dyDescent="0.3">
      <c r="A58" s="55" t="s">
        <v>411</v>
      </c>
      <c r="B58" s="22">
        <v>19249.71</v>
      </c>
    </row>
    <row r="59" spans="1:2" x14ac:dyDescent="0.3">
      <c r="A59" s="55" t="s">
        <v>464</v>
      </c>
      <c r="B59" s="22">
        <v>601.89</v>
      </c>
    </row>
    <row r="60" spans="1:2" x14ac:dyDescent="0.3">
      <c r="A60" s="55" t="s">
        <v>632</v>
      </c>
      <c r="B60" s="22">
        <v>87500</v>
      </c>
    </row>
    <row r="61" spans="1:2" x14ac:dyDescent="0.3">
      <c r="A61" s="55" t="s">
        <v>789</v>
      </c>
      <c r="B61" s="22">
        <v>771.67</v>
      </c>
    </row>
    <row r="62" spans="1:2" x14ac:dyDescent="0.3">
      <c r="A62" s="55" t="s">
        <v>790</v>
      </c>
      <c r="B62" s="22">
        <v>81058.98</v>
      </c>
    </row>
    <row r="63" spans="1:2" x14ac:dyDescent="0.3">
      <c r="A63" s="55" t="s">
        <v>791</v>
      </c>
      <c r="B63" s="22">
        <v>938.72</v>
      </c>
    </row>
    <row r="64" spans="1:2" x14ac:dyDescent="0.3">
      <c r="A64" s="55" t="s">
        <v>633</v>
      </c>
      <c r="B64" s="22">
        <v>515</v>
      </c>
    </row>
    <row r="65" spans="1:2" x14ac:dyDescent="0.3">
      <c r="A65" s="55" t="s">
        <v>792</v>
      </c>
      <c r="B65" s="22">
        <v>6409.6</v>
      </c>
    </row>
    <row r="66" spans="1:2" x14ac:dyDescent="0.3">
      <c r="A66" s="55" t="s">
        <v>393</v>
      </c>
      <c r="B66" s="22">
        <v>2724.42</v>
      </c>
    </row>
    <row r="67" spans="1:2" x14ac:dyDescent="0.3">
      <c r="A67" s="55" t="s">
        <v>552</v>
      </c>
      <c r="B67" s="22">
        <v>1720.23</v>
      </c>
    </row>
    <row r="68" spans="1:2" x14ac:dyDescent="0.3">
      <c r="A68" s="55" t="s">
        <v>793</v>
      </c>
      <c r="B68" s="22">
        <v>84.87</v>
      </c>
    </row>
    <row r="69" spans="1:2" x14ac:dyDescent="0.3">
      <c r="A69" s="55" t="s">
        <v>634</v>
      </c>
      <c r="B69" s="22">
        <v>907.73</v>
      </c>
    </row>
    <row r="70" spans="1:2" x14ac:dyDescent="0.3">
      <c r="A70" s="55" t="s">
        <v>690</v>
      </c>
      <c r="B70" s="22">
        <v>2047.8</v>
      </c>
    </row>
    <row r="71" spans="1:2" x14ac:dyDescent="0.3">
      <c r="A71" s="55" t="s">
        <v>794</v>
      </c>
      <c r="B71" s="22">
        <v>268.45</v>
      </c>
    </row>
    <row r="72" spans="1:2" x14ac:dyDescent="0.3">
      <c r="A72" s="55" t="s">
        <v>795</v>
      </c>
      <c r="B72" s="22">
        <v>1580.88</v>
      </c>
    </row>
    <row r="73" spans="1:2" x14ac:dyDescent="0.3">
      <c r="A73" s="55" t="s">
        <v>796</v>
      </c>
      <c r="B73" s="22">
        <v>1518.1</v>
      </c>
    </row>
    <row r="74" spans="1:2" x14ac:dyDescent="0.3">
      <c r="A74" s="55" t="s">
        <v>797</v>
      </c>
      <c r="B74" s="22">
        <v>6810.22</v>
      </c>
    </row>
    <row r="75" spans="1:2" x14ac:dyDescent="0.3">
      <c r="A75" s="55" t="s">
        <v>635</v>
      </c>
      <c r="B75" s="22">
        <v>3490</v>
      </c>
    </row>
    <row r="76" spans="1:2" x14ac:dyDescent="0.3">
      <c r="A76" s="55" t="s">
        <v>691</v>
      </c>
      <c r="B76" s="22">
        <v>6600</v>
      </c>
    </row>
    <row r="77" spans="1:2" x14ac:dyDescent="0.3">
      <c r="A77" s="55" t="s">
        <v>798</v>
      </c>
      <c r="B77" s="22">
        <v>868.9</v>
      </c>
    </row>
    <row r="78" spans="1:2" x14ac:dyDescent="0.3">
      <c r="A78" s="55" t="s">
        <v>553</v>
      </c>
      <c r="B78" s="22">
        <v>511.5</v>
      </c>
    </row>
    <row r="79" spans="1:2" x14ac:dyDescent="0.3">
      <c r="A79" s="55" t="s">
        <v>373</v>
      </c>
      <c r="B79" s="22">
        <v>1129.3399999999999</v>
      </c>
    </row>
    <row r="80" spans="1:2" x14ac:dyDescent="0.3">
      <c r="A80" s="55" t="s">
        <v>799</v>
      </c>
      <c r="B80" s="22">
        <v>16202.2</v>
      </c>
    </row>
    <row r="81" spans="1:2" x14ac:dyDescent="0.3">
      <c r="A81" s="55" t="s">
        <v>800</v>
      </c>
      <c r="B81" s="22">
        <v>750</v>
      </c>
    </row>
    <row r="82" spans="1:2" x14ac:dyDescent="0.3">
      <c r="A82" s="55" t="s">
        <v>801</v>
      </c>
      <c r="B82" s="22">
        <v>22842.28</v>
      </c>
    </row>
    <row r="83" spans="1:2" x14ac:dyDescent="0.3">
      <c r="A83" s="55" t="s">
        <v>802</v>
      </c>
      <c r="B83" s="22">
        <v>8744.7000000000007</v>
      </c>
    </row>
    <row r="84" spans="1:2" x14ac:dyDescent="0.3">
      <c r="A84" s="55" t="s">
        <v>803</v>
      </c>
      <c r="B84" s="22">
        <v>326</v>
      </c>
    </row>
    <row r="85" spans="1:2" x14ac:dyDescent="0.3">
      <c r="A85" s="55" t="s">
        <v>170</v>
      </c>
      <c r="B85" s="22">
        <v>20337.27</v>
      </c>
    </row>
    <row r="86" spans="1:2" x14ac:dyDescent="0.3">
      <c r="A86" s="55" t="s">
        <v>804</v>
      </c>
      <c r="B86" s="22">
        <v>155</v>
      </c>
    </row>
    <row r="87" spans="1:2" x14ac:dyDescent="0.3">
      <c r="A87" s="55" t="s">
        <v>372</v>
      </c>
      <c r="B87" s="22">
        <v>432.22</v>
      </c>
    </row>
    <row r="88" spans="1:2" x14ac:dyDescent="0.3">
      <c r="A88" s="55" t="s">
        <v>636</v>
      </c>
      <c r="B88" s="22">
        <v>6554.76</v>
      </c>
    </row>
    <row r="89" spans="1:2" x14ac:dyDescent="0.3">
      <c r="A89" s="55" t="s">
        <v>554</v>
      </c>
      <c r="B89" s="22">
        <v>150</v>
      </c>
    </row>
    <row r="90" spans="1:2" x14ac:dyDescent="0.3">
      <c r="A90" s="55" t="s">
        <v>410</v>
      </c>
      <c r="B90" s="22">
        <v>12364</v>
      </c>
    </row>
    <row r="91" spans="1:2" x14ac:dyDescent="0.3">
      <c r="A91" s="55" t="s">
        <v>805</v>
      </c>
      <c r="B91" s="22">
        <v>4999</v>
      </c>
    </row>
    <row r="92" spans="1:2" x14ac:dyDescent="0.3">
      <c r="A92" s="55" t="s">
        <v>806</v>
      </c>
      <c r="B92" s="22">
        <v>18202.5</v>
      </c>
    </row>
    <row r="93" spans="1:2" x14ac:dyDescent="0.3">
      <c r="A93" s="55" t="s">
        <v>465</v>
      </c>
      <c r="B93" s="22">
        <v>3862.5</v>
      </c>
    </row>
    <row r="94" spans="1:2" x14ac:dyDescent="0.3">
      <c r="A94" s="55" t="s">
        <v>807</v>
      </c>
      <c r="B94" s="22">
        <v>10680</v>
      </c>
    </row>
    <row r="95" spans="1:2" x14ac:dyDescent="0.3">
      <c r="A95" s="55" t="s">
        <v>692</v>
      </c>
      <c r="B95" s="22">
        <v>1898.12</v>
      </c>
    </row>
    <row r="96" spans="1:2" x14ac:dyDescent="0.3">
      <c r="A96" s="55" t="s">
        <v>808</v>
      </c>
      <c r="B96" s="22">
        <v>200</v>
      </c>
    </row>
    <row r="97" spans="1:2" x14ac:dyDescent="0.3">
      <c r="A97" s="55" t="s">
        <v>809</v>
      </c>
      <c r="B97" s="22">
        <v>45670.64</v>
      </c>
    </row>
    <row r="98" spans="1:2" x14ac:dyDescent="0.3">
      <c r="A98" s="55" t="s">
        <v>422</v>
      </c>
      <c r="B98" s="22">
        <v>5182.55</v>
      </c>
    </row>
    <row r="99" spans="1:2" x14ac:dyDescent="0.3">
      <c r="A99" s="55" t="s">
        <v>810</v>
      </c>
      <c r="B99" s="22">
        <v>7000</v>
      </c>
    </row>
    <row r="100" spans="1:2" x14ac:dyDescent="0.3">
      <c r="A100" s="55" t="s">
        <v>811</v>
      </c>
      <c r="B100" s="22">
        <v>16000</v>
      </c>
    </row>
    <row r="101" spans="1:2" x14ac:dyDescent="0.3">
      <c r="A101" s="55" t="s">
        <v>366</v>
      </c>
      <c r="B101" s="22">
        <v>876.27</v>
      </c>
    </row>
    <row r="102" spans="1:2" x14ac:dyDescent="0.3">
      <c r="A102" s="55" t="s">
        <v>812</v>
      </c>
      <c r="B102" s="22">
        <v>79.5</v>
      </c>
    </row>
    <row r="103" spans="1:2" x14ac:dyDescent="0.3">
      <c r="A103" s="55" t="s">
        <v>415</v>
      </c>
      <c r="B103" s="22">
        <v>1617</v>
      </c>
    </row>
    <row r="104" spans="1:2" x14ac:dyDescent="0.3">
      <c r="A104" s="55" t="s">
        <v>813</v>
      </c>
      <c r="B104" s="22">
        <v>255</v>
      </c>
    </row>
    <row r="105" spans="1:2" x14ac:dyDescent="0.3">
      <c r="A105" s="55" t="s">
        <v>637</v>
      </c>
      <c r="B105" s="22">
        <v>6995</v>
      </c>
    </row>
    <row r="106" spans="1:2" x14ac:dyDescent="0.3">
      <c r="A106" s="55" t="s">
        <v>466</v>
      </c>
      <c r="B106" s="22">
        <v>525</v>
      </c>
    </row>
    <row r="107" spans="1:2" x14ac:dyDescent="0.3">
      <c r="A107" s="55" t="s">
        <v>814</v>
      </c>
      <c r="B107" s="22">
        <v>2215</v>
      </c>
    </row>
    <row r="108" spans="1:2" x14ac:dyDescent="0.3">
      <c r="A108" s="55" t="s">
        <v>815</v>
      </c>
      <c r="B108" s="22">
        <v>436.97</v>
      </c>
    </row>
    <row r="109" spans="1:2" x14ac:dyDescent="0.3">
      <c r="A109" s="55" t="s">
        <v>816</v>
      </c>
      <c r="B109" s="22">
        <v>14866</v>
      </c>
    </row>
    <row r="110" spans="1:2" x14ac:dyDescent="0.3">
      <c r="A110" s="55" t="s">
        <v>555</v>
      </c>
      <c r="B110" s="22">
        <v>911.1</v>
      </c>
    </row>
    <row r="111" spans="1:2" x14ac:dyDescent="0.3">
      <c r="A111" s="55" t="s">
        <v>817</v>
      </c>
      <c r="B111" s="22">
        <v>1875</v>
      </c>
    </row>
    <row r="112" spans="1:2" x14ac:dyDescent="0.3">
      <c r="A112" s="55" t="s">
        <v>392</v>
      </c>
      <c r="B112" s="22">
        <v>602.32000000000005</v>
      </c>
    </row>
    <row r="113" spans="1:2" x14ac:dyDescent="0.3">
      <c r="A113" s="55" t="s">
        <v>818</v>
      </c>
      <c r="B113" s="22">
        <v>176452.49</v>
      </c>
    </row>
    <row r="114" spans="1:2" x14ac:dyDescent="0.3">
      <c r="A114" s="55" t="s">
        <v>638</v>
      </c>
      <c r="B114" s="22">
        <v>87499.99</v>
      </c>
    </row>
    <row r="115" spans="1:2" x14ac:dyDescent="0.3">
      <c r="A115" s="55" t="s">
        <v>819</v>
      </c>
      <c r="B115" s="22">
        <v>1026</v>
      </c>
    </row>
    <row r="116" spans="1:2" x14ac:dyDescent="0.3">
      <c r="A116" s="55" t="s">
        <v>820</v>
      </c>
      <c r="B116" s="22">
        <v>35520</v>
      </c>
    </row>
    <row r="117" spans="1:2" x14ac:dyDescent="0.3">
      <c r="A117" s="55" t="s">
        <v>821</v>
      </c>
      <c r="B117" s="22">
        <v>3594.94</v>
      </c>
    </row>
    <row r="118" spans="1:2" x14ac:dyDescent="0.3">
      <c r="A118" s="55" t="s">
        <v>391</v>
      </c>
      <c r="B118" s="22">
        <v>2300</v>
      </c>
    </row>
    <row r="119" spans="1:2" x14ac:dyDescent="0.3">
      <c r="A119" s="55" t="s">
        <v>822</v>
      </c>
      <c r="B119" s="22">
        <v>938.33</v>
      </c>
    </row>
    <row r="120" spans="1:2" x14ac:dyDescent="0.3">
      <c r="A120" s="55" t="s">
        <v>467</v>
      </c>
      <c r="B120" s="22">
        <v>1157.72</v>
      </c>
    </row>
    <row r="121" spans="1:2" x14ac:dyDescent="0.3">
      <c r="A121" s="55" t="s">
        <v>823</v>
      </c>
      <c r="B121" s="22">
        <v>7380</v>
      </c>
    </row>
    <row r="122" spans="1:2" x14ac:dyDescent="0.3">
      <c r="A122" s="55" t="s">
        <v>824</v>
      </c>
      <c r="B122" s="22">
        <v>2400</v>
      </c>
    </row>
    <row r="123" spans="1:2" x14ac:dyDescent="0.3">
      <c r="A123" s="55" t="s">
        <v>825</v>
      </c>
      <c r="B123" s="22">
        <v>925</v>
      </c>
    </row>
    <row r="124" spans="1:2" x14ac:dyDescent="0.3">
      <c r="A124" s="55" t="s">
        <v>826</v>
      </c>
      <c r="B124" s="22">
        <v>179.88</v>
      </c>
    </row>
    <row r="125" spans="1:2" x14ac:dyDescent="0.3">
      <c r="A125" s="55" t="s">
        <v>827</v>
      </c>
      <c r="B125" s="22">
        <v>5087.3100000000004</v>
      </c>
    </row>
    <row r="126" spans="1:2" x14ac:dyDescent="0.3">
      <c r="A126" s="55" t="s">
        <v>828</v>
      </c>
      <c r="B126" s="22">
        <v>215</v>
      </c>
    </row>
    <row r="127" spans="1:2" x14ac:dyDescent="0.3">
      <c r="A127" s="55" t="s">
        <v>468</v>
      </c>
      <c r="B127" s="22">
        <v>689.01</v>
      </c>
    </row>
    <row r="128" spans="1:2" x14ac:dyDescent="0.3">
      <c r="A128" s="55" t="s">
        <v>390</v>
      </c>
      <c r="B128" s="22">
        <v>445.92</v>
      </c>
    </row>
    <row r="129" spans="1:2" x14ac:dyDescent="0.3">
      <c r="A129" s="55" t="s">
        <v>556</v>
      </c>
      <c r="B129" s="22">
        <v>490.89</v>
      </c>
    </row>
    <row r="130" spans="1:2" x14ac:dyDescent="0.3">
      <c r="A130" s="55" t="s">
        <v>829</v>
      </c>
      <c r="B130" s="22">
        <v>2111.5</v>
      </c>
    </row>
    <row r="131" spans="1:2" x14ac:dyDescent="0.3">
      <c r="A131" s="55" t="s">
        <v>389</v>
      </c>
      <c r="B131" s="22">
        <v>91542.13</v>
      </c>
    </row>
    <row r="132" spans="1:2" x14ac:dyDescent="0.3">
      <c r="A132" s="55" t="s">
        <v>830</v>
      </c>
      <c r="B132" s="22">
        <v>4500</v>
      </c>
    </row>
    <row r="133" spans="1:2" x14ac:dyDescent="0.3">
      <c r="A133" s="55" t="s">
        <v>388</v>
      </c>
      <c r="B133" s="22">
        <v>4496.1400000000003</v>
      </c>
    </row>
    <row r="134" spans="1:2" x14ac:dyDescent="0.3">
      <c r="A134" s="55" t="s">
        <v>423</v>
      </c>
      <c r="B134" s="22">
        <v>6600.28</v>
      </c>
    </row>
    <row r="135" spans="1:2" x14ac:dyDescent="0.3">
      <c r="A135" s="55" t="s">
        <v>831</v>
      </c>
      <c r="B135" s="22">
        <v>145</v>
      </c>
    </row>
    <row r="136" spans="1:2" x14ac:dyDescent="0.3">
      <c r="A136" s="55" t="s">
        <v>832</v>
      </c>
      <c r="B136" s="22">
        <v>1100</v>
      </c>
    </row>
    <row r="137" spans="1:2" x14ac:dyDescent="0.3">
      <c r="A137" s="55" t="s">
        <v>833</v>
      </c>
      <c r="B137" s="22">
        <v>46690</v>
      </c>
    </row>
    <row r="138" spans="1:2" x14ac:dyDescent="0.3">
      <c r="A138" s="55" t="s">
        <v>387</v>
      </c>
      <c r="B138" s="22">
        <v>461.93</v>
      </c>
    </row>
    <row r="139" spans="1:2" x14ac:dyDescent="0.3">
      <c r="A139" s="55" t="s">
        <v>469</v>
      </c>
      <c r="B139" s="22">
        <v>1915</v>
      </c>
    </row>
    <row r="140" spans="1:2" x14ac:dyDescent="0.3">
      <c r="A140" s="55" t="s">
        <v>834</v>
      </c>
      <c r="B140" s="22">
        <v>8767.75</v>
      </c>
    </row>
    <row r="141" spans="1:2" x14ac:dyDescent="0.3">
      <c r="A141" s="55" t="s">
        <v>470</v>
      </c>
      <c r="B141" s="22">
        <v>7757.7</v>
      </c>
    </row>
    <row r="142" spans="1:2" x14ac:dyDescent="0.3">
      <c r="A142" s="55" t="s">
        <v>386</v>
      </c>
      <c r="B142" s="22">
        <v>14388.34</v>
      </c>
    </row>
    <row r="143" spans="1:2" x14ac:dyDescent="0.3">
      <c r="A143" s="55" t="s">
        <v>835</v>
      </c>
      <c r="B143" s="22">
        <v>120</v>
      </c>
    </row>
    <row r="144" spans="1:2" x14ac:dyDescent="0.3">
      <c r="A144" s="55" t="s">
        <v>639</v>
      </c>
      <c r="B144" s="22">
        <v>16824.849999999999</v>
      </c>
    </row>
    <row r="145" spans="1:2" x14ac:dyDescent="0.3">
      <c r="A145" s="55" t="s">
        <v>836</v>
      </c>
      <c r="B145" s="22">
        <v>90013.94</v>
      </c>
    </row>
    <row r="146" spans="1:2" x14ac:dyDescent="0.3">
      <c r="A146" s="55" t="s">
        <v>837</v>
      </c>
      <c r="B146" s="22">
        <v>880</v>
      </c>
    </row>
    <row r="147" spans="1:2" x14ac:dyDescent="0.3">
      <c r="A147" s="55" t="s">
        <v>838</v>
      </c>
      <c r="B147" s="22">
        <v>131.07</v>
      </c>
    </row>
    <row r="148" spans="1:2" x14ac:dyDescent="0.3">
      <c r="A148" s="55" t="s">
        <v>385</v>
      </c>
      <c r="B148" s="22">
        <v>314886.52</v>
      </c>
    </row>
    <row r="149" spans="1:2" x14ac:dyDescent="0.3">
      <c r="A149" s="54" t="s">
        <v>168</v>
      </c>
      <c r="B149" s="22">
        <v>560970.76</v>
      </c>
    </row>
    <row r="150" spans="1:2" x14ac:dyDescent="0.3">
      <c r="A150" s="55" t="s">
        <v>471</v>
      </c>
      <c r="B150" s="22">
        <v>427093.29</v>
      </c>
    </row>
    <row r="151" spans="1:2" x14ac:dyDescent="0.3">
      <c r="A151" s="55" t="s">
        <v>412</v>
      </c>
      <c r="B151" s="22">
        <v>1144</v>
      </c>
    </row>
    <row r="152" spans="1:2" x14ac:dyDescent="0.3">
      <c r="A152" s="55" t="s">
        <v>839</v>
      </c>
      <c r="B152" s="22">
        <v>23936.12</v>
      </c>
    </row>
    <row r="153" spans="1:2" x14ac:dyDescent="0.3">
      <c r="A153" s="55" t="s">
        <v>169</v>
      </c>
      <c r="B153" s="22">
        <v>7970</v>
      </c>
    </row>
    <row r="154" spans="1:2" x14ac:dyDescent="0.3">
      <c r="A154" s="55" t="s">
        <v>557</v>
      </c>
      <c r="B154" s="22">
        <v>19383.25</v>
      </c>
    </row>
    <row r="155" spans="1:2" x14ac:dyDescent="0.3">
      <c r="A155" s="55" t="s">
        <v>640</v>
      </c>
      <c r="B155" s="22">
        <v>625</v>
      </c>
    </row>
    <row r="156" spans="1:2" x14ac:dyDescent="0.3">
      <c r="A156" s="55" t="s">
        <v>558</v>
      </c>
      <c r="B156" s="22">
        <v>4900</v>
      </c>
    </row>
    <row r="157" spans="1:2" x14ac:dyDescent="0.3">
      <c r="A157" s="55" t="s">
        <v>384</v>
      </c>
      <c r="B157" s="22">
        <v>75919.100000000006</v>
      </c>
    </row>
    <row r="158" spans="1:2" x14ac:dyDescent="0.3">
      <c r="A158" s="54" t="s">
        <v>171</v>
      </c>
      <c r="B158" s="22">
        <v>115914.38</v>
      </c>
    </row>
    <row r="159" spans="1:2" x14ac:dyDescent="0.3">
      <c r="A159" s="55" t="s">
        <v>641</v>
      </c>
      <c r="B159" s="22">
        <v>680</v>
      </c>
    </row>
    <row r="160" spans="1:2" x14ac:dyDescent="0.3">
      <c r="A160" s="55" t="s">
        <v>559</v>
      </c>
      <c r="B160" s="22">
        <v>10064.41</v>
      </c>
    </row>
    <row r="161" spans="1:2" x14ac:dyDescent="0.3">
      <c r="A161" s="55" t="s">
        <v>642</v>
      </c>
      <c r="B161" s="22">
        <v>198.06</v>
      </c>
    </row>
    <row r="162" spans="1:2" x14ac:dyDescent="0.3">
      <c r="A162" s="55" t="s">
        <v>840</v>
      </c>
      <c r="B162" s="22">
        <v>4419.3</v>
      </c>
    </row>
    <row r="163" spans="1:2" x14ac:dyDescent="0.3">
      <c r="A163" s="55" t="s">
        <v>841</v>
      </c>
      <c r="B163" s="22">
        <v>530</v>
      </c>
    </row>
    <row r="164" spans="1:2" x14ac:dyDescent="0.3">
      <c r="A164" s="55" t="s">
        <v>560</v>
      </c>
      <c r="B164" s="22">
        <v>1030</v>
      </c>
    </row>
    <row r="165" spans="1:2" x14ac:dyDescent="0.3">
      <c r="A165" s="55" t="s">
        <v>842</v>
      </c>
      <c r="B165" s="22">
        <v>305.48</v>
      </c>
    </row>
    <row r="166" spans="1:2" x14ac:dyDescent="0.3">
      <c r="A166" s="55" t="s">
        <v>413</v>
      </c>
      <c r="B166" s="22">
        <v>791.57</v>
      </c>
    </row>
    <row r="167" spans="1:2" x14ac:dyDescent="0.3">
      <c r="A167" s="55" t="s">
        <v>383</v>
      </c>
      <c r="B167" s="22">
        <v>34857.42</v>
      </c>
    </row>
    <row r="168" spans="1:2" x14ac:dyDescent="0.3">
      <c r="A168" s="55" t="s">
        <v>843</v>
      </c>
      <c r="B168" s="22">
        <v>307</v>
      </c>
    </row>
    <row r="169" spans="1:2" x14ac:dyDescent="0.3">
      <c r="A169" s="55" t="s">
        <v>366</v>
      </c>
      <c r="B169" s="22">
        <v>198.48</v>
      </c>
    </row>
    <row r="170" spans="1:2" x14ac:dyDescent="0.3">
      <c r="A170" s="55" t="s">
        <v>693</v>
      </c>
      <c r="B170" s="22">
        <v>4500.83</v>
      </c>
    </row>
    <row r="171" spans="1:2" x14ac:dyDescent="0.3">
      <c r="A171" s="55" t="s">
        <v>844</v>
      </c>
      <c r="B171" s="22">
        <v>490.68</v>
      </c>
    </row>
    <row r="172" spans="1:2" x14ac:dyDescent="0.3">
      <c r="A172" s="55" t="s">
        <v>845</v>
      </c>
      <c r="B172" s="22">
        <v>54</v>
      </c>
    </row>
    <row r="173" spans="1:2" x14ac:dyDescent="0.3">
      <c r="A173" s="55" t="s">
        <v>846</v>
      </c>
      <c r="B173" s="22">
        <v>306.95999999999998</v>
      </c>
    </row>
    <row r="174" spans="1:2" x14ac:dyDescent="0.3">
      <c r="A174" s="55" t="s">
        <v>643</v>
      </c>
      <c r="B174" s="22">
        <v>4900</v>
      </c>
    </row>
    <row r="175" spans="1:2" x14ac:dyDescent="0.3">
      <c r="A175" s="55" t="s">
        <v>644</v>
      </c>
      <c r="B175" s="22">
        <v>1136.19</v>
      </c>
    </row>
    <row r="176" spans="1:2" x14ac:dyDescent="0.3">
      <c r="A176" s="55" t="s">
        <v>847</v>
      </c>
      <c r="B176" s="22">
        <v>4400</v>
      </c>
    </row>
    <row r="177" spans="1:2" x14ac:dyDescent="0.3">
      <c r="A177" s="55" t="s">
        <v>848</v>
      </c>
      <c r="B177" s="22">
        <v>9694</v>
      </c>
    </row>
    <row r="178" spans="1:2" x14ac:dyDescent="0.3">
      <c r="A178" s="55" t="s">
        <v>849</v>
      </c>
      <c r="B178" s="22">
        <v>3517</v>
      </c>
    </row>
    <row r="179" spans="1:2" x14ac:dyDescent="0.3">
      <c r="A179" s="55" t="s">
        <v>561</v>
      </c>
      <c r="B179" s="22">
        <v>33333</v>
      </c>
    </row>
    <row r="180" spans="1:2" x14ac:dyDescent="0.3">
      <c r="A180" s="55" t="s">
        <v>850</v>
      </c>
      <c r="B180" s="22">
        <v>200</v>
      </c>
    </row>
    <row r="181" spans="1:2" x14ac:dyDescent="0.3">
      <c r="A181" s="54" t="s">
        <v>172</v>
      </c>
      <c r="B181" s="22">
        <v>13921.25</v>
      </c>
    </row>
    <row r="182" spans="1:2" x14ac:dyDescent="0.3">
      <c r="A182" s="55" t="s">
        <v>382</v>
      </c>
      <c r="B182" s="22">
        <v>4120</v>
      </c>
    </row>
    <row r="183" spans="1:2" x14ac:dyDescent="0.3">
      <c r="A183" s="55" t="s">
        <v>851</v>
      </c>
      <c r="B183" s="22">
        <v>9801.25</v>
      </c>
    </row>
    <row r="184" spans="1:2" x14ac:dyDescent="0.3">
      <c r="A184" s="54" t="s">
        <v>174</v>
      </c>
      <c r="B184" s="22">
        <v>484686.25999999995</v>
      </c>
    </row>
    <row r="185" spans="1:2" x14ac:dyDescent="0.3">
      <c r="A185" s="55" t="s">
        <v>173</v>
      </c>
      <c r="B185" s="22">
        <v>122591.55</v>
      </c>
    </row>
    <row r="186" spans="1:2" x14ac:dyDescent="0.3">
      <c r="A186" s="55" t="s">
        <v>645</v>
      </c>
      <c r="B186" s="22">
        <v>643</v>
      </c>
    </row>
    <row r="187" spans="1:2" x14ac:dyDescent="0.3">
      <c r="A187" s="55" t="s">
        <v>421</v>
      </c>
      <c r="B187" s="22">
        <v>32.15</v>
      </c>
    </row>
    <row r="188" spans="1:2" x14ac:dyDescent="0.3">
      <c r="A188" s="55" t="s">
        <v>562</v>
      </c>
      <c r="B188" s="22">
        <v>4071</v>
      </c>
    </row>
    <row r="189" spans="1:2" x14ac:dyDescent="0.3">
      <c r="A189" s="55" t="s">
        <v>852</v>
      </c>
      <c r="B189" s="22">
        <v>38575.699999999997</v>
      </c>
    </row>
    <row r="190" spans="1:2" x14ac:dyDescent="0.3">
      <c r="A190" s="55" t="s">
        <v>853</v>
      </c>
      <c r="B190" s="22">
        <v>16467.11</v>
      </c>
    </row>
    <row r="191" spans="1:2" x14ac:dyDescent="0.3">
      <c r="A191" s="55" t="s">
        <v>854</v>
      </c>
      <c r="B191" s="22">
        <v>26185</v>
      </c>
    </row>
    <row r="192" spans="1:2" x14ac:dyDescent="0.3">
      <c r="A192" s="55" t="s">
        <v>424</v>
      </c>
      <c r="B192" s="22">
        <v>2971.61</v>
      </c>
    </row>
    <row r="193" spans="1:2" x14ac:dyDescent="0.3">
      <c r="A193" s="55" t="s">
        <v>855</v>
      </c>
      <c r="B193" s="22">
        <v>806</v>
      </c>
    </row>
    <row r="194" spans="1:2" x14ac:dyDescent="0.3">
      <c r="A194" s="55" t="s">
        <v>425</v>
      </c>
      <c r="B194" s="22">
        <v>14516</v>
      </c>
    </row>
    <row r="195" spans="1:2" x14ac:dyDescent="0.3">
      <c r="A195" s="55" t="s">
        <v>372</v>
      </c>
      <c r="B195" s="22">
        <v>239</v>
      </c>
    </row>
    <row r="196" spans="1:2" x14ac:dyDescent="0.3">
      <c r="A196" s="55" t="s">
        <v>856</v>
      </c>
      <c r="B196" s="22">
        <v>1560</v>
      </c>
    </row>
    <row r="197" spans="1:2" x14ac:dyDescent="0.3">
      <c r="A197" s="55" t="s">
        <v>563</v>
      </c>
      <c r="B197" s="22">
        <v>6794.72</v>
      </c>
    </row>
    <row r="198" spans="1:2" x14ac:dyDescent="0.3">
      <c r="A198" s="55" t="s">
        <v>857</v>
      </c>
      <c r="B198" s="22">
        <v>4299.5600000000004</v>
      </c>
    </row>
    <row r="199" spans="1:2" x14ac:dyDescent="0.3">
      <c r="A199" s="55" t="s">
        <v>564</v>
      </c>
      <c r="B199" s="22">
        <v>73006.52</v>
      </c>
    </row>
    <row r="200" spans="1:2" x14ac:dyDescent="0.3">
      <c r="A200" s="55" t="s">
        <v>381</v>
      </c>
      <c r="B200" s="22">
        <v>6233.4</v>
      </c>
    </row>
    <row r="201" spans="1:2" x14ac:dyDescent="0.3">
      <c r="A201" s="55" t="s">
        <v>646</v>
      </c>
      <c r="B201" s="22">
        <v>9232</v>
      </c>
    </row>
    <row r="202" spans="1:2" x14ac:dyDescent="0.3">
      <c r="A202" s="55" t="s">
        <v>858</v>
      </c>
      <c r="B202" s="22">
        <v>911.61</v>
      </c>
    </row>
    <row r="203" spans="1:2" x14ac:dyDescent="0.3">
      <c r="A203" s="55" t="s">
        <v>859</v>
      </c>
      <c r="B203" s="22">
        <v>35000</v>
      </c>
    </row>
    <row r="204" spans="1:2" x14ac:dyDescent="0.3">
      <c r="A204" s="55" t="s">
        <v>860</v>
      </c>
      <c r="B204" s="22">
        <v>1712.6</v>
      </c>
    </row>
    <row r="205" spans="1:2" x14ac:dyDescent="0.3">
      <c r="A205" s="55" t="s">
        <v>647</v>
      </c>
      <c r="B205" s="22">
        <v>4964</v>
      </c>
    </row>
    <row r="206" spans="1:2" x14ac:dyDescent="0.3">
      <c r="A206" s="55" t="s">
        <v>861</v>
      </c>
      <c r="B206" s="22">
        <v>5420.35</v>
      </c>
    </row>
    <row r="207" spans="1:2" x14ac:dyDescent="0.3">
      <c r="A207" s="55" t="s">
        <v>565</v>
      </c>
      <c r="B207" s="22">
        <v>9370</v>
      </c>
    </row>
    <row r="208" spans="1:2" x14ac:dyDescent="0.3">
      <c r="A208" s="55" t="s">
        <v>862</v>
      </c>
      <c r="B208" s="22">
        <v>42300</v>
      </c>
    </row>
    <row r="209" spans="1:2" x14ac:dyDescent="0.3">
      <c r="A209" s="55" t="s">
        <v>863</v>
      </c>
      <c r="B209" s="22">
        <v>55776.85</v>
      </c>
    </row>
    <row r="210" spans="1:2" x14ac:dyDescent="0.3">
      <c r="A210" s="55" t="s">
        <v>864</v>
      </c>
      <c r="B210" s="22">
        <v>200</v>
      </c>
    </row>
    <row r="211" spans="1:2" x14ac:dyDescent="0.3">
      <c r="A211" s="55" t="s">
        <v>865</v>
      </c>
      <c r="B211" s="22">
        <v>477.5</v>
      </c>
    </row>
    <row r="212" spans="1:2" x14ac:dyDescent="0.3">
      <c r="A212" s="55" t="s">
        <v>866</v>
      </c>
      <c r="B212" s="22">
        <v>329.03</v>
      </c>
    </row>
    <row r="213" spans="1:2" x14ac:dyDescent="0.3">
      <c r="A213" s="54" t="s">
        <v>175</v>
      </c>
      <c r="B213" s="22">
        <v>3588.8</v>
      </c>
    </row>
    <row r="214" spans="1:2" x14ac:dyDescent="0.3">
      <c r="A214" s="55" t="s">
        <v>176</v>
      </c>
      <c r="B214" s="22">
        <v>3588.8</v>
      </c>
    </row>
    <row r="215" spans="1:2" x14ac:dyDescent="0.3">
      <c r="A215" s="54" t="s">
        <v>367</v>
      </c>
      <c r="B215" s="22">
        <v>17860.53</v>
      </c>
    </row>
    <row r="216" spans="1:2" x14ac:dyDescent="0.3">
      <c r="A216" s="55" t="s">
        <v>867</v>
      </c>
      <c r="B216" s="22">
        <v>1679</v>
      </c>
    </row>
    <row r="217" spans="1:2" x14ac:dyDescent="0.3">
      <c r="A217" s="55" t="s">
        <v>868</v>
      </c>
      <c r="B217" s="22">
        <v>2001</v>
      </c>
    </row>
    <row r="218" spans="1:2" x14ac:dyDescent="0.3">
      <c r="A218" s="55" t="s">
        <v>373</v>
      </c>
      <c r="B218" s="22">
        <v>1921.66</v>
      </c>
    </row>
    <row r="219" spans="1:2" x14ac:dyDescent="0.3">
      <c r="A219" s="55" t="s">
        <v>372</v>
      </c>
      <c r="B219" s="22">
        <v>2136.17</v>
      </c>
    </row>
    <row r="220" spans="1:2" x14ac:dyDescent="0.3">
      <c r="A220" s="55" t="s">
        <v>366</v>
      </c>
      <c r="B220" s="22">
        <v>8422.49</v>
      </c>
    </row>
    <row r="221" spans="1:2" x14ac:dyDescent="0.3">
      <c r="A221" s="55" t="s">
        <v>694</v>
      </c>
      <c r="B221" s="22">
        <v>1700.21</v>
      </c>
    </row>
    <row r="222" spans="1:2" x14ac:dyDescent="0.3">
      <c r="A222" s="54" t="s">
        <v>177</v>
      </c>
      <c r="B222" s="22">
        <v>2984047.07</v>
      </c>
    </row>
    <row r="223" spans="1:2" x14ac:dyDescent="0.3">
      <c r="A223" s="55" t="s">
        <v>869</v>
      </c>
      <c r="B223" s="22">
        <v>1200</v>
      </c>
    </row>
    <row r="224" spans="1:2" x14ac:dyDescent="0.3">
      <c r="A224" s="55" t="s">
        <v>781</v>
      </c>
      <c r="B224" s="22">
        <v>30</v>
      </c>
    </row>
    <row r="225" spans="1:2" x14ac:dyDescent="0.3">
      <c r="A225" s="55" t="s">
        <v>870</v>
      </c>
      <c r="B225" s="22">
        <v>598.6</v>
      </c>
    </row>
    <row r="226" spans="1:2" x14ac:dyDescent="0.3">
      <c r="A226" s="55" t="s">
        <v>648</v>
      </c>
      <c r="B226" s="22">
        <v>2154.89</v>
      </c>
    </row>
    <row r="227" spans="1:2" x14ac:dyDescent="0.3">
      <c r="A227" s="55" t="s">
        <v>871</v>
      </c>
      <c r="B227" s="22">
        <v>883.88</v>
      </c>
    </row>
    <row r="228" spans="1:2" x14ac:dyDescent="0.3">
      <c r="A228" s="55" t="s">
        <v>872</v>
      </c>
      <c r="B228" s="22">
        <v>26.99</v>
      </c>
    </row>
    <row r="229" spans="1:2" x14ac:dyDescent="0.3">
      <c r="A229" s="55" t="s">
        <v>472</v>
      </c>
      <c r="B229" s="22">
        <v>1428.69</v>
      </c>
    </row>
    <row r="230" spans="1:2" x14ac:dyDescent="0.3">
      <c r="A230" s="55" t="s">
        <v>365</v>
      </c>
      <c r="B230" s="22">
        <v>2398</v>
      </c>
    </row>
    <row r="231" spans="1:2" x14ac:dyDescent="0.3">
      <c r="A231" s="55" t="s">
        <v>873</v>
      </c>
      <c r="B231" s="22">
        <v>1512.15</v>
      </c>
    </row>
    <row r="232" spans="1:2" x14ac:dyDescent="0.3">
      <c r="A232" s="55" t="s">
        <v>874</v>
      </c>
      <c r="B232" s="22">
        <v>2350</v>
      </c>
    </row>
    <row r="233" spans="1:2" x14ac:dyDescent="0.3">
      <c r="A233" s="55" t="s">
        <v>875</v>
      </c>
      <c r="B233" s="22">
        <v>1428.56</v>
      </c>
    </row>
    <row r="234" spans="1:2" x14ac:dyDescent="0.3">
      <c r="A234" s="55" t="s">
        <v>876</v>
      </c>
      <c r="B234" s="22">
        <v>5678</v>
      </c>
    </row>
    <row r="235" spans="1:2" x14ac:dyDescent="0.3">
      <c r="A235" s="55" t="s">
        <v>364</v>
      </c>
      <c r="B235" s="22">
        <v>22782.17</v>
      </c>
    </row>
    <row r="236" spans="1:2" x14ac:dyDescent="0.3">
      <c r="A236" s="55" t="s">
        <v>877</v>
      </c>
      <c r="B236" s="22">
        <v>208.98</v>
      </c>
    </row>
    <row r="237" spans="1:2" x14ac:dyDescent="0.3">
      <c r="A237" s="55" t="s">
        <v>878</v>
      </c>
      <c r="B237" s="22">
        <v>11556</v>
      </c>
    </row>
    <row r="238" spans="1:2" x14ac:dyDescent="0.3">
      <c r="A238" s="55" t="s">
        <v>879</v>
      </c>
      <c r="B238" s="22">
        <v>63.92</v>
      </c>
    </row>
    <row r="239" spans="1:2" x14ac:dyDescent="0.3">
      <c r="A239" s="55" t="s">
        <v>695</v>
      </c>
      <c r="B239" s="22">
        <v>3563.37</v>
      </c>
    </row>
    <row r="240" spans="1:2" x14ac:dyDescent="0.3">
      <c r="A240" s="55" t="s">
        <v>880</v>
      </c>
      <c r="B240" s="22">
        <v>48226</v>
      </c>
    </row>
    <row r="241" spans="1:2" x14ac:dyDescent="0.3">
      <c r="A241" s="55" t="s">
        <v>881</v>
      </c>
      <c r="B241" s="22">
        <v>39.880000000000003</v>
      </c>
    </row>
    <row r="242" spans="1:2" x14ac:dyDescent="0.3">
      <c r="A242" s="55" t="s">
        <v>649</v>
      </c>
      <c r="B242" s="22">
        <v>400</v>
      </c>
    </row>
    <row r="243" spans="1:2" x14ac:dyDescent="0.3">
      <c r="A243" s="55" t="s">
        <v>882</v>
      </c>
      <c r="B243" s="22">
        <v>2500</v>
      </c>
    </row>
    <row r="244" spans="1:2" x14ac:dyDescent="0.3">
      <c r="A244" s="55" t="s">
        <v>883</v>
      </c>
      <c r="B244" s="22">
        <v>12487.5</v>
      </c>
    </row>
    <row r="245" spans="1:2" x14ac:dyDescent="0.3">
      <c r="A245" s="55" t="s">
        <v>884</v>
      </c>
      <c r="B245" s="22">
        <v>534.82000000000005</v>
      </c>
    </row>
    <row r="246" spans="1:2" x14ac:dyDescent="0.3">
      <c r="A246" s="55" t="s">
        <v>885</v>
      </c>
      <c r="B246" s="22">
        <v>58046</v>
      </c>
    </row>
    <row r="247" spans="1:2" x14ac:dyDescent="0.3">
      <c r="A247" s="55" t="s">
        <v>363</v>
      </c>
      <c r="B247" s="22">
        <v>4950</v>
      </c>
    </row>
    <row r="248" spans="1:2" x14ac:dyDescent="0.3">
      <c r="A248" s="55" t="s">
        <v>886</v>
      </c>
      <c r="B248" s="22">
        <v>1206.98</v>
      </c>
    </row>
    <row r="249" spans="1:2" x14ac:dyDescent="0.3">
      <c r="A249" s="55" t="s">
        <v>362</v>
      </c>
      <c r="B249" s="22">
        <v>14819.11</v>
      </c>
    </row>
    <row r="250" spans="1:2" x14ac:dyDescent="0.3">
      <c r="A250" s="55" t="s">
        <v>473</v>
      </c>
      <c r="B250" s="22">
        <v>3306.01</v>
      </c>
    </row>
    <row r="251" spans="1:2" x14ac:dyDescent="0.3">
      <c r="A251" s="55" t="s">
        <v>887</v>
      </c>
      <c r="B251" s="22">
        <v>13500</v>
      </c>
    </row>
    <row r="252" spans="1:2" x14ac:dyDescent="0.3">
      <c r="A252" s="55" t="s">
        <v>567</v>
      </c>
      <c r="B252" s="22">
        <v>96.5</v>
      </c>
    </row>
    <row r="253" spans="1:2" x14ac:dyDescent="0.3">
      <c r="A253" s="55" t="s">
        <v>568</v>
      </c>
      <c r="B253" s="22">
        <v>72.61</v>
      </c>
    </row>
    <row r="254" spans="1:2" x14ac:dyDescent="0.3">
      <c r="A254" s="55" t="s">
        <v>474</v>
      </c>
      <c r="B254" s="22">
        <v>283.75</v>
      </c>
    </row>
    <row r="255" spans="1:2" x14ac:dyDescent="0.3">
      <c r="A255" s="55" t="s">
        <v>888</v>
      </c>
      <c r="B255" s="22">
        <v>78.19</v>
      </c>
    </row>
    <row r="256" spans="1:2" x14ac:dyDescent="0.3">
      <c r="A256" s="55" t="s">
        <v>889</v>
      </c>
      <c r="B256" s="22">
        <v>26986.05</v>
      </c>
    </row>
    <row r="257" spans="1:2" x14ac:dyDescent="0.3">
      <c r="A257" s="55" t="s">
        <v>650</v>
      </c>
      <c r="B257" s="22">
        <v>522.1</v>
      </c>
    </row>
    <row r="258" spans="1:2" x14ac:dyDescent="0.3">
      <c r="A258" s="55" t="s">
        <v>890</v>
      </c>
      <c r="B258" s="22">
        <v>49514.66</v>
      </c>
    </row>
    <row r="259" spans="1:2" x14ac:dyDescent="0.3">
      <c r="A259" s="55" t="s">
        <v>891</v>
      </c>
      <c r="B259" s="22">
        <v>5607</v>
      </c>
    </row>
    <row r="260" spans="1:2" x14ac:dyDescent="0.3">
      <c r="A260" s="55" t="s">
        <v>426</v>
      </c>
      <c r="B260" s="22">
        <v>911</v>
      </c>
    </row>
    <row r="261" spans="1:2" x14ac:dyDescent="0.3">
      <c r="A261" s="55" t="s">
        <v>380</v>
      </c>
      <c r="B261" s="22">
        <v>7250.21</v>
      </c>
    </row>
    <row r="262" spans="1:2" x14ac:dyDescent="0.3">
      <c r="A262" s="55" t="s">
        <v>475</v>
      </c>
      <c r="B262" s="22">
        <v>13936</v>
      </c>
    </row>
    <row r="263" spans="1:2" x14ac:dyDescent="0.3">
      <c r="A263" s="55" t="s">
        <v>379</v>
      </c>
      <c r="B263" s="22">
        <v>7576</v>
      </c>
    </row>
    <row r="264" spans="1:2" x14ac:dyDescent="0.3">
      <c r="A264" s="55" t="s">
        <v>651</v>
      </c>
      <c r="B264" s="22">
        <v>885</v>
      </c>
    </row>
    <row r="265" spans="1:2" x14ac:dyDescent="0.3">
      <c r="A265" s="55" t="s">
        <v>892</v>
      </c>
      <c r="B265" s="22">
        <v>2307.5</v>
      </c>
    </row>
    <row r="266" spans="1:2" x14ac:dyDescent="0.3">
      <c r="A266" s="55" t="s">
        <v>893</v>
      </c>
      <c r="B266" s="22">
        <v>6834</v>
      </c>
    </row>
    <row r="267" spans="1:2" x14ac:dyDescent="0.3">
      <c r="A267" s="55" t="s">
        <v>894</v>
      </c>
      <c r="B267" s="22">
        <v>731</v>
      </c>
    </row>
    <row r="268" spans="1:2" x14ac:dyDescent="0.3">
      <c r="A268" s="55" t="s">
        <v>895</v>
      </c>
      <c r="B268" s="22">
        <v>213.65</v>
      </c>
    </row>
    <row r="269" spans="1:2" x14ac:dyDescent="0.3">
      <c r="A269" s="55" t="s">
        <v>476</v>
      </c>
      <c r="B269" s="22">
        <v>59.97</v>
      </c>
    </row>
    <row r="270" spans="1:2" x14ac:dyDescent="0.3">
      <c r="A270" s="55" t="s">
        <v>378</v>
      </c>
      <c r="B270" s="22">
        <v>1458.37</v>
      </c>
    </row>
    <row r="271" spans="1:2" x14ac:dyDescent="0.3">
      <c r="A271" s="55" t="s">
        <v>178</v>
      </c>
      <c r="B271" s="22">
        <v>21576.93</v>
      </c>
    </row>
    <row r="272" spans="1:2" x14ac:dyDescent="0.3">
      <c r="A272" s="55" t="s">
        <v>896</v>
      </c>
      <c r="B272" s="22">
        <v>302.75</v>
      </c>
    </row>
    <row r="273" spans="1:2" x14ac:dyDescent="0.3">
      <c r="A273" s="55" t="s">
        <v>897</v>
      </c>
      <c r="B273" s="22">
        <v>1500</v>
      </c>
    </row>
    <row r="274" spans="1:2" x14ac:dyDescent="0.3">
      <c r="A274" s="55" t="s">
        <v>353</v>
      </c>
      <c r="B274" s="22">
        <v>210</v>
      </c>
    </row>
    <row r="275" spans="1:2" x14ac:dyDescent="0.3">
      <c r="A275" s="55" t="s">
        <v>898</v>
      </c>
      <c r="B275" s="22">
        <v>269.25</v>
      </c>
    </row>
    <row r="276" spans="1:2" x14ac:dyDescent="0.3">
      <c r="A276" s="55" t="s">
        <v>427</v>
      </c>
      <c r="B276" s="22">
        <v>1192.5999999999999</v>
      </c>
    </row>
    <row r="277" spans="1:2" x14ac:dyDescent="0.3">
      <c r="A277" s="55" t="s">
        <v>652</v>
      </c>
      <c r="B277" s="22">
        <v>24500</v>
      </c>
    </row>
    <row r="278" spans="1:2" x14ac:dyDescent="0.3">
      <c r="A278" s="55" t="s">
        <v>899</v>
      </c>
      <c r="B278" s="22">
        <v>82.69</v>
      </c>
    </row>
    <row r="279" spans="1:2" x14ac:dyDescent="0.3">
      <c r="A279" s="55" t="s">
        <v>696</v>
      </c>
      <c r="B279" s="22">
        <v>854.9</v>
      </c>
    </row>
    <row r="280" spans="1:2" x14ac:dyDescent="0.3">
      <c r="A280" s="55" t="s">
        <v>377</v>
      </c>
      <c r="B280" s="22">
        <v>4731</v>
      </c>
    </row>
    <row r="281" spans="1:2" x14ac:dyDescent="0.3">
      <c r="A281" s="55" t="s">
        <v>569</v>
      </c>
      <c r="B281" s="22">
        <v>5850</v>
      </c>
    </row>
    <row r="282" spans="1:2" x14ac:dyDescent="0.3">
      <c r="A282" s="55" t="s">
        <v>900</v>
      </c>
      <c r="B282" s="22">
        <v>500</v>
      </c>
    </row>
    <row r="283" spans="1:2" x14ac:dyDescent="0.3">
      <c r="A283" s="55" t="s">
        <v>414</v>
      </c>
      <c r="B283" s="22">
        <v>591.99</v>
      </c>
    </row>
    <row r="284" spans="1:2" x14ac:dyDescent="0.3">
      <c r="A284" s="55" t="s">
        <v>376</v>
      </c>
      <c r="B284" s="22">
        <v>1591.16</v>
      </c>
    </row>
    <row r="285" spans="1:2" x14ac:dyDescent="0.3">
      <c r="A285" s="55" t="s">
        <v>421</v>
      </c>
      <c r="B285" s="22">
        <v>421.89</v>
      </c>
    </row>
    <row r="286" spans="1:2" x14ac:dyDescent="0.3">
      <c r="A286" s="55" t="s">
        <v>570</v>
      </c>
      <c r="B286" s="22">
        <v>980.49</v>
      </c>
    </row>
    <row r="287" spans="1:2" x14ac:dyDescent="0.3">
      <c r="A287" s="55" t="s">
        <v>571</v>
      </c>
      <c r="B287" s="22">
        <v>0</v>
      </c>
    </row>
    <row r="288" spans="1:2" x14ac:dyDescent="0.3">
      <c r="A288" s="55" t="s">
        <v>901</v>
      </c>
      <c r="B288" s="22">
        <v>21940.9</v>
      </c>
    </row>
    <row r="289" spans="1:2" x14ac:dyDescent="0.3">
      <c r="A289" s="55" t="s">
        <v>902</v>
      </c>
      <c r="B289" s="22">
        <v>234.46</v>
      </c>
    </row>
    <row r="290" spans="1:2" x14ac:dyDescent="0.3">
      <c r="A290" s="55" t="s">
        <v>477</v>
      </c>
      <c r="B290" s="22">
        <v>4278.88</v>
      </c>
    </row>
    <row r="291" spans="1:2" x14ac:dyDescent="0.3">
      <c r="A291" s="55" t="s">
        <v>572</v>
      </c>
      <c r="B291" s="22">
        <v>1945</v>
      </c>
    </row>
    <row r="292" spans="1:2" x14ac:dyDescent="0.3">
      <c r="A292" s="55" t="s">
        <v>573</v>
      </c>
      <c r="B292" s="22">
        <v>4475.71</v>
      </c>
    </row>
    <row r="293" spans="1:2" x14ac:dyDescent="0.3">
      <c r="A293" s="55" t="s">
        <v>478</v>
      </c>
      <c r="B293" s="22">
        <v>6672.29</v>
      </c>
    </row>
    <row r="294" spans="1:2" x14ac:dyDescent="0.3">
      <c r="A294" s="55" t="s">
        <v>903</v>
      </c>
      <c r="B294" s="22">
        <v>31.95</v>
      </c>
    </row>
    <row r="295" spans="1:2" x14ac:dyDescent="0.3">
      <c r="A295" s="55" t="s">
        <v>904</v>
      </c>
      <c r="B295" s="22">
        <v>21010</v>
      </c>
    </row>
    <row r="296" spans="1:2" x14ac:dyDescent="0.3">
      <c r="A296" s="55" t="s">
        <v>905</v>
      </c>
      <c r="B296" s="22">
        <v>32.54</v>
      </c>
    </row>
    <row r="297" spans="1:2" x14ac:dyDescent="0.3">
      <c r="A297" s="55" t="s">
        <v>906</v>
      </c>
      <c r="B297" s="22">
        <v>1503.55</v>
      </c>
    </row>
    <row r="298" spans="1:2" x14ac:dyDescent="0.3">
      <c r="A298" s="55" t="s">
        <v>653</v>
      </c>
      <c r="B298" s="22">
        <v>1287.5</v>
      </c>
    </row>
    <row r="299" spans="1:2" x14ac:dyDescent="0.3">
      <c r="A299" s="55" t="s">
        <v>654</v>
      </c>
      <c r="B299" s="22">
        <v>2975</v>
      </c>
    </row>
    <row r="300" spans="1:2" x14ac:dyDescent="0.3">
      <c r="A300" s="55" t="s">
        <v>907</v>
      </c>
      <c r="B300" s="22">
        <v>1137.4000000000001</v>
      </c>
    </row>
    <row r="301" spans="1:2" x14ac:dyDescent="0.3">
      <c r="A301" s="55" t="s">
        <v>908</v>
      </c>
      <c r="B301" s="22">
        <v>107.89</v>
      </c>
    </row>
    <row r="302" spans="1:2" x14ac:dyDescent="0.3">
      <c r="A302" s="55" t="s">
        <v>574</v>
      </c>
      <c r="B302" s="22">
        <v>5790</v>
      </c>
    </row>
    <row r="303" spans="1:2" x14ac:dyDescent="0.3">
      <c r="A303" s="55" t="s">
        <v>697</v>
      </c>
      <c r="B303" s="22">
        <v>28.98</v>
      </c>
    </row>
    <row r="304" spans="1:2" x14ac:dyDescent="0.3">
      <c r="A304" s="55" t="s">
        <v>909</v>
      </c>
      <c r="B304" s="22">
        <v>22.85</v>
      </c>
    </row>
    <row r="305" spans="1:2" x14ac:dyDescent="0.3">
      <c r="A305" s="55" t="s">
        <v>910</v>
      </c>
      <c r="B305" s="22">
        <v>15000</v>
      </c>
    </row>
    <row r="306" spans="1:2" x14ac:dyDescent="0.3">
      <c r="A306" s="55" t="s">
        <v>911</v>
      </c>
      <c r="B306" s="22">
        <v>2721.89</v>
      </c>
    </row>
    <row r="307" spans="1:2" x14ac:dyDescent="0.3">
      <c r="A307" s="55" t="s">
        <v>912</v>
      </c>
      <c r="B307" s="22">
        <v>204.96</v>
      </c>
    </row>
    <row r="308" spans="1:2" x14ac:dyDescent="0.3">
      <c r="A308" s="55" t="s">
        <v>913</v>
      </c>
      <c r="B308" s="22">
        <v>128</v>
      </c>
    </row>
    <row r="309" spans="1:2" x14ac:dyDescent="0.3">
      <c r="A309" s="55" t="s">
        <v>914</v>
      </c>
      <c r="B309" s="22">
        <v>3640</v>
      </c>
    </row>
    <row r="310" spans="1:2" x14ac:dyDescent="0.3">
      <c r="A310" s="55" t="s">
        <v>479</v>
      </c>
      <c r="B310" s="22">
        <v>185</v>
      </c>
    </row>
    <row r="311" spans="1:2" x14ac:dyDescent="0.3">
      <c r="A311" s="55" t="s">
        <v>655</v>
      </c>
      <c r="B311" s="22">
        <v>2985</v>
      </c>
    </row>
    <row r="312" spans="1:2" x14ac:dyDescent="0.3">
      <c r="A312" s="55" t="s">
        <v>915</v>
      </c>
      <c r="B312" s="22">
        <v>385</v>
      </c>
    </row>
    <row r="313" spans="1:2" x14ac:dyDescent="0.3">
      <c r="A313" s="55" t="s">
        <v>656</v>
      </c>
      <c r="B313" s="22">
        <v>600</v>
      </c>
    </row>
    <row r="314" spans="1:2" x14ac:dyDescent="0.3">
      <c r="A314" s="55" t="s">
        <v>657</v>
      </c>
      <c r="B314" s="22">
        <v>400</v>
      </c>
    </row>
    <row r="315" spans="1:2" x14ac:dyDescent="0.3">
      <c r="A315" s="55" t="s">
        <v>575</v>
      </c>
      <c r="B315" s="22">
        <v>555.22</v>
      </c>
    </row>
    <row r="316" spans="1:2" x14ac:dyDescent="0.3">
      <c r="A316" s="55" t="s">
        <v>480</v>
      </c>
      <c r="B316" s="22">
        <v>5071.91</v>
      </c>
    </row>
    <row r="317" spans="1:2" x14ac:dyDescent="0.3">
      <c r="A317" s="55" t="s">
        <v>698</v>
      </c>
      <c r="B317" s="22">
        <v>195</v>
      </c>
    </row>
    <row r="318" spans="1:2" x14ac:dyDescent="0.3">
      <c r="A318" s="55" t="s">
        <v>481</v>
      </c>
      <c r="B318" s="22">
        <v>1300.8699999999999</v>
      </c>
    </row>
    <row r="319" spans="1:2" x14ac:dyDescent="0.3">
      <c r="A319" s="55" t="s">
        <v>658</v>
      </c>
      <c r="B319" s="22">
        <v>10510</v>
      </c>
    </row>
    <row r="320" spans="1:2" x14ac:dyDescent="0.3">
      <c r="A320" s="55" t="s">
        <v>916</v>
      </c>
      <c r="B320" s="22">
        <v>52.87</v>
      </c>
    </row>
    <row r="321" spans="1:2" x14ac:dyDescent="0.3">
      <c r="A321" s="55" t="s">
        <v>917</v>
      </c>
      <c r="B321" s="22">
        <v>1750</v>
      </c>
    </row>
    <row r="322" spans="1:2" x14ac:dyDescent="0.3">
      <c r="A322" s="55" t="s">
        <v>659</v>
      </c>
      <c r="B322" s="22">
        <v>3800</v>
      </c>
    </row>
    <row r="323" spans="1:2" x14ac:dyDescent="0.3">
      <c r="A323" s="55" t="s">
        <v>918</v>
      </c>
      <c r="B323" s="22">
        <v>71</v>
      </c>
    </row>
    <row r="324" spans="1:2" x14ac:dyDescent="0.3">
      <c r="A324" s="55" t="s">
        <v>360</v>
      </c>
      <c r="B324" s="22">
        <v>18761.599999999999</v>
      </c>
    </row>
    <row r="325" spans="1:2" x14ac:dyDescent="0.3">
      <c r="A325" s="55" t="s">
        <v>482</v>
      </c>
      <c r="B325" s="22">
        <v>449</v>
      </c>
    </row>
    <row r="326" spans="1:2" x14ac:dyDescent="0.3">
      <c r="A326" s="55" t="s">
        <v>576</v>
      </c>
      <c r="B326" s="22">
        <v>14089.31</v>
      </c>
    </row>
    <row r="327" spans="1:2" x14ac:dyDescent="0.3">
      <c r="A327" s="55" t="s">
        <v>919</v>
      </c>
      <c r="B327" s="22">
        <v>85.75</v>
      </c>
    </row>
    <row r="328" spans="1:2" x14ac:dyDescent="0.3">
      <c r="A328" s="55" t="s">
        <v>483</v>
      </c>
      <c r="B328" s="22">
        <v>919.85</v>
      </c>
    </row>
    <row r="329" spans="1:2" x14ac:dyDescent="0.3">
      <c r="A329" s="55" t="s">
        <v>375</v>
      </c>
      <c r="B329" s="22">
        <v>4137.25</v>
      </c>
    </row>
    <row r="330" spans="1:2" x14ac:dyDescent="0.3">
      <c r="A330" s="55" t="s">
        <v>920</v>
      </c>
      <c r="B330" s="22">
        <v>363.84</v>
      </c>
    </row>
    <row r="331" spans="1:2" x14ac:dyDescent="0.3">
      <c r="A331" s="55" t="s">
        <v>921</v>
      </c>
      <c r="B331" s="22">
        <v>3829.99</v>
      </c>
    </row>
    <row r="332" spans="1:2" x14ac:dyDescent="0.3">
      <c r="A332" s="55" t="s">
        <v>922</v>
      </c>
      <c r="B332" s="22">
        <v>995</v>
      </c>
    </row>
    <row r="333" spans="1:2" x14ac:dyDescent="0.3">
      <c r="A333" s="55" t="s">
        <v>428</v>
      </c>
      <c r="B333" s="22">
        <v>33918.47</v>
      </c>
    </row>
    <row r="334" spans="1:2" x14ac:dyDescent="0.3">
      <c r="A334" s="55" t="s">
        <v>923</v>
      </c>
      <c r="B334" s="22">
        <v>9337.5</v>
      </c>
    </row>
    <row r="335" spans="1:2" x14ac:dyDescent="0.3">
      <c r="A335" s="55" t="s">
        <v>359</v>
      </c>
      <c r="B335" s="22">
        <v>23784.46</v>
      </c>
    </row>
    <row r="336" spans="1:2" x14ac:dyDescent="0.3">
      <c r="A336" s="55" t="s">
        <v>924</v>
      </c>
      <c r="B336" s="22">
        <v>11578.02</v>
      </c>
    </row>
    <row r="337" spans="1:2" x14ac:dyDescent="0.3">
      <c r="A337" s="55" t="s">
        <v>374</v>
      </c>
      <c r="B337" s="22">
        <v>7434</v>
      </c>
    </row>
    <row r="338" spans="1:2" x14ac:dyDescent="0.3">
      <c r="A338" s="55" t="s">
        <v>925</v>
      </c>
      <c r="B338" s="22">
        <v>960.76</v>
      </c>
    </row>
    <row r="339" spans="1:2" x14ac:dyDescent="0.3">
      <c r="A339" s="55" t="s">
        <v>926</v>
      </c>
      <c r="B339" s="22">
        <v>48.65</v>
      </c>
    </row>
    <row r="340" spans="1:2" x14ac:dyDescent="0.3">
      <c r="A340" s="55" t="s">
        <v>660</v>
      </c>
      <c r="B340" s="22">
        <v>3032.07</v>
      </c>
    </row>
    <row r="341" spans="1:2" x14ac:dyDescent="0.3">
      <c r="A341" s="55" t="s">
        <v>358</v>
      </c>
      <c r="B341" s="22">
        <v>1167</v>
      </c>
    </row>
    <row r="342" spans="1:2" x14ac:dyDescent="0.3">
      <c r="A342" s="55" t="s">
        <v>484</v>
      </c>
      <c r="B342" s="22">
        <v>216</v>
      </c>
    </row>
    <row r="343" spans="1:2" x14ac:dyDescent="0.3">
      <c r="A343" s="55" t="s">
        <v>927</v>
      </c>
      <c r="B343" s="22">
        <v>2711.12</v>
      </c>
    </row>
    <row r="344" spans="1:2" x14ac:dyDescent="0.3">
      <c r="A344" s="55" t="s">
        <v>373</v>
      </c>
      <c r="B344" s="22">
        <v>30054.74</v>
      </c>
    </row>
    <row r="345" spans="1:2" x14ac:dyDescent="0.3">
      <c r="A345" s="55" t="s">
        <v>928</v>
      </c>
      <c r="B345" s="22">
        <v>71.900000000000006</v>
      </c>
    </row>
    <row r="346" spans="1:2" x14ac:dyDescent="0.3">
      <c r="A346" s="55" t="s">
        <v>577</v>
      </c>
      <c r="B346" s="22">
        <v>2058.48</v>
      </c>
    </row>
    <row r="347" spans="1:2" x14ac:dyDescent="0.3">
      <c r="A347" s="55" t="s">
        <v>929</v>
      </c>
      <c r="B347" s="22">
        <v>1500</v>
      </c>
    </row>
    <row r="348" spans="1:2" x14ac:dyDescent="0.3">
      <c r="A348" s="55" t="s">
        <v>661</v>
      </c>
      <c r="B348" s="22">
        <v>107747</v>
      </c>
    </row>
    <row r="349" spans="1:2" x14ac:dyDescent="0.3">
      <c r="A349" s="55" t="s">
        <v>662</v>
      </c>
      <c r="B349" s="22">
        <v>77</v>
      </c>
    </row>
    <row r="350" spans="1:2" x14ac:dyDescent="0.3">
      <c r="A350" s="55" t="s">
        <v>930</v>
      </c>
      <c r="B350" s="22">
        <v>40024</v>
      </c>
    </row>
    <row r="351" spans="1:2" x14ac:dyDescent="0.3">
      <c r="A351" s="55" t="s">
        <v>931</v>
      </c>
      <c r="B351" s="22">
        <v>2652.93</v>
      </c>
    </row>
    <row r="352" spans="1:2" x14ac:dyDescent="0.3">
      <c r="A352" s="55" t="s">
        <v>932</v>
      </c>
      <c r="B352" s="22">
        <v>440</v>
      </c>
    </row>
    <row r="353" spans="1:2" x14ac:dyDescent="0.3">
      <c r="A353" s="55" t="s">
        <v>933</v>
      </c>
      <c r="B353" s="22">
        <v>127.5</v>
      </c>
    </row>
    <row r="354" spans="1:2" x14ac:dyDescent="0.3">
      <c r="A354" s="55" t="s">
        <v>934</v>
      </c>
      <c r="B354" s="22">
        <v>1040</v>
      </c>
    </row>
    <row r="355" spans="1:2" x14ac:dyDescent="0.3">
      <c r="A355" s="55" t="s">
        <v>935</v>
      </c>
      <c r="B355" s="22">
        <v>349</v>
      </c>
    </row>
    <row r="356" spans="1:2" x14ac:dyDescent="0.3">
      <c r="A356" s="55" t="s">
        <v>578</v>
      </c>
      <c r="B356" s="22">
        <v>5541.14</v>
      </c>
    </row>
    <row r="357" spans="1:2" x14ac:dyDescent="0.3">
      <c r="A357" s="55" t="s">
        <v>936</v>
      </c>
      <c r="B357" s="22">
        <v>64.53</v>
      </c>
    </row>
    <row r="358" spans="1:2" x14ac:dyDescent="0.3">
      <c r="A358" s="55" t="s">
        <v>937</v>
      </c>
      <c r="B358" s="22">
        <v>790.17</v>
      </c>
    </row>
    <row r="359" spans="1:2" x14ac:dyDescent="0.3">
      <c r="A359" s="55" t="s">
        <v>372</v>
      </c>
      <c r="B359" s="22">
        <v>6710.05</v>
      </c>
    </row>
    <row r="360" spans="1:2" x14ac:dyDescent="0.3">
      <c r="A360" s="55" t="s">
        <v>938</v>
      </c>
      <c r="B360" s="22">
        <v>1287</v>
      </c>
    </row>
    <row r="361" spans="1:2" x14ac:dyDescent="0.3">
      <c r="A361" s="55" t="s">
        <v>939</v>
      </c>
      <c r="B361" s="22">
        <v>25600</v>
      </c>
    </row>
    <row r="362" spans="1:2" x14ac:dyDescent="0.3">
      <c r="A362" s="55" t="s">
        <v>940</v>
      </c>
      <c r="B362" s="22">
        <v>26700</v>
      </c>
    </row>
    <row r="363" spans="1:2" x14ac:dyDescent="0.3">
      <c r="A363" s="55" t="s">
        <v>941</v>
      </c>
      <c r="B363" s="22">
        <v>10000</v>
      </c>
    </row>
    <row r="364" spans="1:2" x14ac:dyDescent="0.3">
      <c r="A364" s="55" t="s">
        <v>942</v>
      </c>
      <c r="B364" s="22">
        <v>1126.06</v>
      </c>
    </row>
    <row r="365" spans="1:2" x14ac:dyDescent="0.3">
      <c r="A365" s="55" t="s">
        <v>663</v>
      </c>
      <c r="B365" s="22">
        <v>93.87</v>
      </c>
    </row>
    <row r="366" spans="1:2" x14ac:dyDescent="0.3">
      <c r="A366" s="55" t="s">
        <v>579</v>
      </c>
      <c r="B366" s="22">
        <v>8600</v>
      </c>
    </row>
    <row r="367" spans="1:2" x14ac:dyDescent="0.3">
      <c r="A367" s="55" t="s">
        <v>485</v>
      </c>
      <c r="B367" s="22">
        <v>1074.5999999999999</v>
      </c>
    </row>
    <row r="368" spans="1:2" x14ac:dyDescent="0.3">
      <c r="A368" s="55" t="s">
        <v>943</v>
      </c>
      <c r="B368" s="22">
        <v>499.39</v>
      </c>
    </row>
    <row r="369" spans="1:2" x14ac:dyDescent="0.3">
      <c r="A369" s="55" t="s">
        <v>944</v>
      </c>
      <c r="B369" s="22">
        <v>69072.06</v>
      </c>
    </row>
    <row r="370" spans="1:2" x14ac:dyDescent="0.3">
      <c r="A370" s="55" t="s">
        <v>945</v>
      </c>
      <c r="B370" s="22">
        <v>81.8</v>
      </c>
    </row>
    <row r="371" spans="1:2" x14ac:dyDescent="0.3">
      <c r="A371" s="55" t="s">
        <v>946</v>
      </c>
      <c r="B371" s="22">
        <v>14560</v>
      </c>
    </row>
    <row r="372" spans="1:2" x14ac:dyDescent="0.3">
      <c r="A372" s="55" t="s">
        <v>947</v>
      </c>
      <c r="B372" s="22">
        <v>69.989999999999995</v>
      </c>
    </row>
    <row r="373" spans="1:2" x14ac:dyDescent="0.3">
      <c r="A373" s="55" t="s">
        <v>580</v>
      </c>
      <c r="B373" s="22">
        <v>363.84</v>
      </c>
    </row>
    <row r="374" spans="1:2" x14ac:dyDescent="0.3">
      <c r="A374" s="55" t="s">
        <v>948</v>
      </c>
      <c r="B374" s="22">
        <v>429.75</v>
      </c>
    </row>
    <row r="375" spans="1:2" x14ac:dyDescent="0.3">
      <c r="A375" s="55" t="s">
        <v>357</v>
      </c>
      <c r="B375" s="22">
        <v>10456.68</v>
      </c>
    </row>
    <row r="376" spans="1:2" x14ac:dyDescent="0.3">
      <c r="A376" s="55" t="s">
        <v>429</v>
      </c>
      <c r="B376" s="22">
        <v>6591</v>
      </c>
    </row>
    <row r="377" spans="1:2" x14ac:dyDescent="0.3">
      <c r="A377" s="55" t="s">
        <v>949</v>
      </c>
      <c r="B377" s="22">
        <v>350</v>
      </c>
    </row>
    <row r="378" spans="1:2" x14ac:dyDescent="0.3">
      <c r="A378" s="55" t="s">
        <v>486</v>
      </c>
      <c r="B378" s="22">
        <v>120</v>
      </c>
    </row>
    <row r="379" spans="1:2" x14ac:dyDescent="0.3">
      <c r="A379" s="55" t="s">
        <v>950</v>
      </c>
      <c r="B379" s="22">
        <v>179</v>
      </c>
    </row>
    <row r="380" spans="1:2" x14ac:dyDescent="0.3">
      <c r="A380" s="55" t="s">
        <v>951</v>
      </c>
      <c r="B380" s="22">
        <v>501.65</v>
      </c>
    </row>
    <row r="381" spans="1:2" x14ac:dyDescent="0.3">
      <c r="A381" s="55" t="s">
        <v>952</v>
      </c>
      <c r="B381" s="22">
        <v>28275</v>
      </c>
    </row>
    <row r="382" spans="1:2" x14ac:dyDescent="0.3">
      <c r="A382" s="55" t="s">
        <v>664</v>
      </c>
      <c r="B382" s="22">
        <v>91696.28</v>
      </c>
    </row>
    <row r="383" spans="1:2" x14ac:dyDescent="0.3">
      <c r="A383" s="55" t="s">
        <v>953</v>
      </c>
      <c r="B383" s="22">
        <v>2500</v>
      </c>
    </row>
    <row r="384" spans="1:2" x14ac:dyDescent="0.3">
      <c r="A384" s="55" t="s">
        <v>487</v>
      </c>
      <c r="B384" s="22">
        <v>151.52000000000001</v>
      </c>
    </row>
    <row r="385" spans="1:2" x14ac:dyDescent="0.3">
      <c r="A385" s="55" t="s">
        <v>366</v>
      </c>
      <c r="B385" s="22">
        <v>50125.599999999999</v>
      </c>
    </row>
    <row r="386" spans="1:2" x14ac:dyDescent="0.3">
      <c r="A386" s="55" t="s">
        <v>954</v>
      </c>
      <c r="B386" s="22">
        <v>559.05999999999995</v>
      </c>
    </row>
    <row r="387" spans="1:2" x14ac:dyDescent="0.3">
      <c r="A387" s="55" t="s">
        <v>415</v>
      </c>
      <c r="B387" s="22">
        <v>594942.11</v>
      </c>
    </row>
    <row r="388" spans="1:2" x14ac:dyDescent="0.3">
      <c r="A388" s="55" t="s">
        <v>955</v>
      </c>
      <c r="B388" s="22">
        <v>1122.1500000000001</v>
      </c>
    </row>
    <row r="389" spans="1:2" x14ac:dyDescent="0.3">
      <c r="A389" s="55" t="s">
        <v>956</v>
      </c>
      <c r="B389" s="22">
        <v>41.92</v>
      </c>
    </row>
    <row r="390" spans="1:2" x14ac:dyDescent="0.3">
      <c r="A390" s="55" t="s">
        <v>371</v>
      </c>
      <c r="B390" s="22">
        <v>16166.06</v>
      </c>
    </row>
    <row r="391" spans="1:2" x14ac:dyDescent="0.3">
      <c r="A391" s="55" t="s">
        <v>957</v>
      </c>
      <c r="B391" s="22">
        <v>1700</v>
      </c>
    </row>
    <row r="392" spans="1:2" x14ac:dyDescent="0.3">
      <c r="A392" s="55" t="s">
        <v>958</v>
      </c>
      <c r="B392" s="22">
        <v>8000</v>
      </c>
    </row>
    <row r="393" spans="1:2" x14ac:dyDescent="0.3">
      <c r="A393" s="55" t="s">
        <v>959</v>
      </c>
      <c r="B393" s="22">
        <v>60.95</v>
      </c>
    </row>
    <row r="394" spans="1:2" x14ac:dyDescent="0.3">
      <c r="A394" s="55" t="s">
        <v>960</v>
      </c>
      <c r="B394" s="22">
        <v>758.47</v>
      </c>
    </row>
    <row r="395" spans="1:2" x14ac:dyDescent="0.3">
      <c r="A395" s="55" t="s">
        <v>961</v>
      </c>
      <c r="B395" s="22">
        <v>88322.85</v>
      </c>
    </row>
    <row r="396" spans="1:2" x14ac:dyDescent="0.3">
      <c r="A396" s="55" t="s">
        <v>962</v>
      </c>
      <c r="B396" s="22">
        <v>97.39</v>
      </c>
    </row>
    <row r="397" spans="1:2" x14ac:dyDescent="0.3">
      <c r="A397" s="55" t="s">
        <v>963</v>
      </c>
      <c r="B397" s="22">
        <v>100.97</v>
      </c>
    </row>
    <row r="398" spans="1:2" x14ac:dyDescent="0.3">
      <c r="A398" s="55" t="s">
        <v>488</v>
      </c>
      <c r="B398" s="22">
        <v>48455</v>
      </c>
    </row>
    <row r="399" spans="1:2" x14ac:dyDescent="0.3">
      <c r="A399" s="55" t="s">
        <v>964</v>
      </c>
      <c r="B399" s="22">
        <v>109716</v>
      </c>
    </row>
    <row r="400" spans="1:2" x14ac:dyDescent="0.3">
      <c r="A400" s="55" t="s">
        <v>965</v>
      </c>
      <c r="B400" s="22">
        <v>9999</v>
      </c>
    </row>
    <row r="401" spans="1:2" x14ac:dyDescent="0.3">
      <c r="A401" s="55" t="s">
        <v>699</v>
      </c>
      <c r="B401" s="22">
        <v>398.3</v>
      </c>
    </row>
    <row r="402" spans="1:2" x14ac:dyDescent="0.3">
      <c r="A402" s="55" t="s">
        <v>489</v>
      </c>
      <c r="B402" s="22">
        <v>4236.1499999999996</v>
      </c>
    </row>
    <row r="403" spans="1:2" x14ac:dyDescent="0.3">
      <c r="A403" s="55" t="s">
        <v>966</v>
      </c>
      <c r="B403" s="22">
        <v>52.11</v>
      </c>
    </row>
    <row r="404" spans="1:2" x14ac:dyDescent="0.3">
      <c r="A404" s="55" t="s">
        <v>665</v>
      </c>
      <c r="B404" s="22">
        <v>6879</v>
      </c>
    </row>
    <row r="405" spans="1:2" x14ac:dyDescent="0.3">
      <c r="A405" s="55" t="s">
        <v>967</v>
      </c>
      <c r="B405" s="22">
        <v>1482.9</v>
      </c>
    </row>
    <row r="406" spans="1:2" x14ac:dyDescent="0.3">
      <c r="A406" s="55" t="s">
        <v>968</v>
      </c>
      <c r="B406" s="22">
        <v>110545</v>
      </c>
    </row>
    <row r="407" spans="1:2" x14ac:dyDescent="0.3">
      <c r="A407" s="55" t="s">
        <v>969</v>
      </c>
      <c r="B407" s="22">
        <v>1186</v>
      </c>
    </row>
    <row r="408" spans="1:2" x14ac:dyDescent="0.3">
      <c r="A408" s="55" t="s">
        <v>970</v>
      </c>
      <c r="B408" s="22">
        <v>31300</v>
      </c>
    </row>
    <row r="409" spans="1:2" x14ac:dyDescent="0.3">
      <c r="A409" s="55" t="s">
        <v>430</v>
      </c>
      <c r="B409" s="22">
        <v>16590</v>
      </c>
    </row>
    <row r="410" spans="1:2" x14ac:dyDescent="0.3">
      <c r="A410" s="55" t="s">
        <v>370</v>
      </c>
      <c r="B410" s="22">
        <v>11890.8</v>
      </c>
    </row>
    <row r="411" spans="1:2" x14ac:dyDescent="0.3">
      <c r="A411" s="55" t="s">
        <v>971</v>
      </c>
      <c r="B411" s="22">
        <v>11450</v>
      </c>
    </row>
    <row r="412" spans="1:2" x14ac:dyDescent="0.3">
      <c r="A412" s="55" t="s">
        <v>972</v>
      </c>
      <c r="B412" s="22">
        <v>381.73</v>
      </c>
    </row>
    <row r="413" spans="1:2" x14ac:dyDescent="0.3">
      <c r="A413" s="55" t="s">
        <v>973</v>
      </c>
      <c r="B413" s="22">
        <v>36</v>
      </c>
    </row>
    <row r="414" spans="1:2" x14ac:dyDescent="0.3">
      <c r="A414" s="55" t="s">
        <v>974</v>
      </c>
      <c r="B414" s="22">
        <v>376.05</v>
      </c>
    </row>
    <row r="415" spans="1:2" x14ac:dyDescent="0.3">
      <c r="A415" s="55" t="s">
        <v>975</v>
      </c>
      <c r="B415" s="22">
        <v>32.270000000000003</v>
      </c>
    </row>
    <row r="416" spans="1:2" x14ac:dyDescent="0.3">
      <c r="A416" s="55" t="s">
        <v>976</v>
      </c>
      <c r="B416" s="22">
        <v>13390</v>
      </c>
    </row>
    <row r="417" spans="1:2" x14ac:dyDescent="0.3">
      <c r="A417" s="55" t="s">
        <v>977</v>
      </c>
      <c r="B417" s="22">
        <v>13147.98</v>
      </c>
    </row>
    <row r="418" spans="1:2" x14ac:dyDescent="0.3">
      <c r="A418" s="55" t="s">
        <v>978</v>
      </c>
      <c r="B418" s="22">
        <v>24.69</v>
      </c>
    </row>
    <row r="419" spans="1:2" x14ac:dyDescent="0.3">
      <c r="A419" s="55" t="s">
        <v>979</v>
      </c>
      <c r="B419" s="22">
        <v>688.87</v>
      </c>
    </row>
    <row r="420" spans="1:2" x14ac:dyDescent="0.3">
      <c r="A420" s="55" t="s">
        <v>980</v>
      </c>
      <c r="B420" s="22">
        <v>4500</v>
      </c>
    </row>
    <row r="421" spans="1:2" x14ac:dyDescent="0.3">
      <c r="A421" s="55" t="s">
        <v>666</v>
      </c>
      <c r="B421" s="22">
        <v>2189.35</v>
      </c>
    </row>
    <row r="422" spans="1:2" x14ac:dyDescent="0.3">
      <c r="A422" s="55" t="s">
        <v>490</v>
      </c>
      <c r="B422" s="22">
        <v>11604.68</v>
      </c>
    </row>
    <row r="423" spans="1:2" x14ac:dyDescent="0.3">
      <c r="A423" s="55" t="s">
        <v>667</v>
      </c>
      <c r="B423" s="22">
        <v>2760</v>
      </c>
    </row>
    <row r="424" spans="1:2" x14ac:dyDescent="0.3">
      <c r="A424" s="55" t="s">
        <v>581</v>
      </c>
      <c r="B424" s="22">
        <v>5649.68</v>
      </c>
    </row>
    <row r="425" spans="1:2" x14ac:dyDescent="0.3">
      <c r="A425" s="55" t="s">
        <v>981</v>
      </c>
      <c r="B425" s="22">
        <v>49919</v>
      </c>
    </row>
    <row r="426" spans="1:2" x14ac:dyDescent="0.3">
      <c r="A426" s="55" t="s">
        <v>668</v>
      </c>
      <c r="B426" s="22">
        <v>20459.14</v>
      </c>
    </row>
    <row r="427" spans="1:2" x14ac:dyDescent="0.3">
      <c r="A427" s="55" t="s">
        <v>669</v>
      </c>
      <c r="B427" s="22">
        <v>21350</v>
      </c>
    </row>
    <row r="428" spans="1:2" x14ac:dyDescent="0.3">
      <c r="A428" s="55" t="s">
        <v>982</v>
      </c>
      <c r="B428" s="22">
        <v>3308.93</v>
      </c>
    </row>
    <row r="429" spans="1:2" x14ac:dyDescent="0.3">
      <c r="A429" s="55" t="s">
        <v>983</v>
      </c>
      <c r="B429" s="22">
        <v>14400</v>
      </c>
    </row>
    <row r="430" spans="1:2" x14ac:dyDescent="0.3">
      <c r="A430" s="55" t="s">
        <v>984</v>
      </c>
      <c r="B430" s="22">
        <v>1462</v>
      </c>
    </row>
    <row r="431" spans="1:2" x14ac:dyDescent="0.3">
      <c r="A431" s="55" t="s">
        <v>985</v>
      </c>
      <c r="B431" s="22">
        <v>11246</v>
      </c>
    </row>
    <row r="432" spans="1:2" x14ac:dyDescent="0.3">
      <c r="A432" s="55" t="s">
        <v>986</v>
      </c>
      <c r="B432" s="22">
        <v>7744.57</v>
      </c>
    </row>
    <row r="433" spans="1:2" x14ac:dyDescent="0.3">
      <c r="A433" s="55" t="s">
        <v>491</v>
      </c>
      <c r="B433" s="22">
        <v>13029.95</v>
      </c>
    </row>
    <row r="434" spans="1:2" x14ac:dyDescent="0.3">
      <c r="A434" s="55" t="s">
        <v>987</v>
      </c>
      <c r="B434" s="22">
        <v>25.29</v>
      </c>
    </row>
    <row r="435" spans="1:2" x14ac:dyDescent="0.3">
      <c r="A435" s="55" t="s">
        <v>988</v>
      </c>
      <c r="B435" s="22">
        <v>140.4</v>
      </c>
    </row>
    <row r="436" spans="1:2" x14ac:dyDescent="0.3">
      <c r="A436" s="55" t="s">
        <v>582</v>
      </c>
      <c r="B436" s="22">
        <v>36</v>
      </c>
    </row>
    <row r="437" spans="1:2" x14ac:dyDescent="0.3">
      <c r="A437" s="55" t="s">
        <v>492</v>
      </c>
      <c r="B437" s="22">
        <v>1905</v>
      </c>
    </row>
    <row r="438" spans="1:2" x14ac:dyDescent="0.3">
      <c r="A438" s="55" t="s">
        <v>989</v>
      </c>
      <c r="B438" s="22">
        <v>65.98</v>
      </c>
    </row>
    <row r="439" spans="1:2" x14ac:dyDescent="0.3">
      <c r="A439" s="55" t="s">
        <v>990</v>
      </c>
      <c r="B439" s="22">
        <v>1775.52</v>
      </c>
    </row>
    <row r="440" spans="1:2" x14ac:dyDescent="0.3">
      <c r="A440" s="55" t="s">
        <v>700</v>
      </c>
      <c r="B440" s="22">
        <v>2599.19</v>
      </c>
    </row>
    <row r="441" spans="1:2" x14ac:dyDescent="0.3">
      <c r="A441" s="55" t="s">
        <v>991</v>
      </c>
      <c r="B441" s="22">
        <v>2520</v>
      </c>
    </row>
    <row r="442" spans="1:2" x14ac:dyDescent="0.3">
      <c r="A442" s="55" t="s">
        <v>992</v>
      </c>
      <c r="B442" s="22">
        <v>825</v>
      </c>
    </row>
    <row r="443" spans="1:2" x14ac:dyDescent="0.3">
      <c r="A443" s="55" t="s">
        <v>670</v>
      </c>
      <c r="B443" s="22">
        <v>15500</v>
      </c>
    </row>
    <row r="444" spans="1:2" x14ac:dyDescent="0.3">
      <c r="A444" s="55" t="s">
        <v>993</v>
      </c>
      <c r="B444" s="22">
        <v>35</v>
      </c>
    </row>
    <row r="445" spans="1:2" x14ac:dyDescent="0.3">
      <c r="A445" s="55" t="s">
        <v>493</v>
      </c>
      <c r="B445" s="22">
        <v>2770.33</v>
      </c>
    </row>
    <row r="446" spans="1:2" x14ac:dyDescent="0.3">
      <c r="A446" s="55" t="s">
        <v>494</v>
      </c>
      <c r="B446" s="22">
        <v>3515.07</v>
      </c>
    </row>
    <row r="447" spans="1:2" x14ac:dyDescent="0.3">
      <c r="A447" s="55" t="s">
        <v>994</v>
      </c>
      <c r="B447" s="22">
        <v>5219.1000000000004</v>
      </c>
    </row>
    <row r="448" spans="1:2" x14ac:dyDescent="0.3">
      <c r="A448" s="55" t="s">
        <v>355</v>
      </c>
      <c r="B448" s="22">
        <v>2453.15</v>
      </c>
    </row>
    <row r="449" spans="1:2" x14ac:dyDescent="0.3">
      <c r="A449" s="55" t="s">
        <v>995</v>
      </c>
      <c r="B449" s="22">
        <v>1500</v>
      </c>
    </row>
    <row r="450" spans="1:2" x14ac:dyDescent="0.3">
      <c r="A450" s="55" t="s">
        <v>996</v>
      </c>
      <c r="B450" s="22">
        <v>3290</v>
      </c>
    </row>
    <row r="451" spans="1:2" x14ac:dyDescent="0.3">
      <c r="A451" s="55" t="s">
        <v>997</v>
      </c>
      <c r="B451" s="22">
        <v>1284</v>
      </c>
    </row>
    <row r="452" spans="1:2" x14ac:dyDescent="0.3">
      <c r="A452" s="55" t="s">
        <v>671</v>
      </c>
      <c r="B452" s="22">
        <v>5460</v>
      </c>
    </row>
    <row r="453" spans="1:2" x14ac:dyDescent="0.3">
      <c r="A453" s="55" t="s">
        <v>998</v>
      </c>
      <c r="B453" s="22">
        <v>169.39</v>
      </c>
    </row>
    <row r="454" spans="1:2" x14ac:dyDescent="0.3">
      <c r="A454" s="55" t="s">
        <v>999</v>
      </c>
      <c r="B454" s="22">
        <v>50390</v>
      </c>
    </row>
    <row r="455" spans="1:2" x14ac:dyDescent="0.3">
      <c r="A455" s="55" t="s">
        <v>1000</v>
      </c>
      <c r="B455" s="22">
        <v>2132.58</v>
      </c>
    </row>
    <row r="456" spans="1:2" x14ac:dyDescent="0.3">
      <c r="A456" s="55" t="s">
        <v>1001</v>
      </c>
      <c r="B456" s="22">
        <v>2790</v>
      </c>
    </row>
    <row r="457" spans="1:2" x14ac:dyDescent="0.3">
      <c r="A457" s="55" t="s">
        <v>1002</v>
      </c>
      <c r="B457" s="22">
        <v>790.26</v>
      </c>
    </row>
    <row r="458" spans="1:2" x14ac:dyDescent="0.3">
      <c r="A458" s="55" t="s">
        <v>1003</v>
      </c>
      <c r="B458" s="22">
        <v>50377.45</v>
      </c>
    </row>
    <row r="459" spans="1:2" x14ac:dyDescent="0.3">
      <c r="A459" s="55" t="s">
        <v>1004</v>
      </c>
      <c r="B459" s="22">
        <v>13500</v>
      </c>
    </row>
    <row r="460" spans="1:2" x14ac:dyDescent="0.3">
      <c r="A460" s="55" t="s">
        <v>1005</v>
      </c>
      <c r="B460" s="22">
        <v>1322.07</v>
      </c>
    </row>
    <row r="461" spans="1:2" x14ac:dyDescent="0.3">
      <c r="A461" s="55" t="s">
        <v>495</v>
      </c>
      <c r="B461" s="22">
        <v>20008.78</v>
      </c>
    </row>
    <row r="462" spans="1:2" x14ac:dyDescent="0.3">
      <c r="A462" s="55" t="s">
        <v>1006</v>
      </c>
      <c r="B462" s="22">
        <v>18209.36</v>
      </c>
    </row>
    <row r="463" spans="1:2" x14ac:dyDescent="0.3">
      <c r="A463" s="55" t="s">
        <v>701</v>
      </c>
      <c r="B463" s="22">
        <v>36.630000000000003</v>
      </c>
    </row>
    <row r="464" spans="1:2" x14ac:dyDescent="0.3">
      <c r="A464" s="55" t="s">
        <v>1007</v>
      </c>
      <c r="B464" s="22">
        <v>13.51</v>
      </c>
    </row>
    <row r="465" spans="1:2" x14ac:dyDescent="0.3">
      <c r="A465" s="55" t="s">
        <v>1008</v>
      </c>
      <c r="B465" s="22">
        <v>17000</v>
      </c>
    </row>
    <row r="466" spans="1:2" x14ac:dyDescent="0.3">
      <c r="A466" s="55" t="s">
        <v>1009</v>
      </c>
      <c r="B466" s="22">
        <v>3300</v>
      </c>
    </row>
    <row r="467" spans="1:2" x14ac:dyDescent="0.3">
      <c r="A467" s="55" t="s">
        <v>496</v>
      </c>
      <c r="B467" s="22">
        <v>4130.1099999999997</v>
      </c>
    </row>
    <row r="468" spans="1:2" x14ac:dyDescent="0.3">
      <c r="A468" s="55" t="s">
        <v>672</v>
      </c>
      <c r="B468" s="22">
        <v>87.03</v>
      </c>
    </row>
    <row r="469" spans="1:2" x14ac:dyDescent="0.3">
      <c r="A469" s="55" t="s">
        <v>1010</v>
      </c>
      <c r="B469" s="22">
        <v>400</v>
      </c>
    </row>
    <row r="470" spans="1:2" x14ac:dyDescent="0.3">
      <c r="A470" s="55" t="s">
        <v>702</v>
      </c>
      <c r="B470" s="22">
        <v>301.31</v>
      </c>
    </row>
    <row r="471" spans="1:2" x14ac:dyDescent="0.3">
      <c r="A471" s="55" t="s">
        <v>1011</v>
      </c>
      <c r="B471" s="22">
        <v>69.650000000000006</v>
      </c>
    </row>
    <row r="472" spans="1:2" x14ac:dyDescent="0.3">
      <c r="A472" s="55" t="s">
        <v>1012</v>
      </c>
      <c r="B472" s="22">
        <v>1479.74</v>
      </c>
    </row>
    <row r="473" spans="1:2" x14ac:dyDescent="0.3">
      <c r="A473" s="55" t="s">
        <v>1013</v>
      </c>
      <c r="B473" s="22">
        <v>716.87</v>
      </c>
    </row>
    <row r="474" spans="1:2" x14ac:dyDescent="0.3">
      <c r="A474" s="55" t="s">
        <v>1014</v>
      </c>
      <c r="B474" s="22">
        <v>15546.66</v>
      </c>
    </row>
    <row r="475" spans="1:2" x14ac:dyDescent="0.3">
      <c r="A475" s="55" t="s">
        <v>673</v>
      </c>
      <c r="B475" s="22">
        <v>40000</v>
      </c>
    </row>
    <row r="476" spans="1:2" x14ac:dyDescent="0.3">
      <c r="A476" s="55" t="s">
        <v>1015</v>
      </c>
      <c r="B476" s="22">
        <v>566.20000000000005</v>
      </c>
    </row>
    <row r="477" spans="1:2" x14ac:dyDescent="0.3">
      <c r="A477" s="55" t="s">
        <v>1016</v>
      </c>
      <c r="B477" s="22">
        <v>4984.53</v>
      </c>
    </row>
    <row r="478" spans="1:2" x14ac:dyDescent="0.3">
      <c r="A478" s="55" t="s">
        <v>674</v>
      </c>
      <c r="B478" s="22">
        <v>35.47</v>
      </c>
    </row>
    <row r="479" spans="1:2" x14ac:dyDescent="0.3">
      <c r="A479" s="55" t="s">
        <v>497</v>
      </c>
      <c r="B479" s="22">
        <v>2648.89</v>
      </c>
    </row>
    <row r="480" spans="1:2" x14ac:dyDescent="0.3">
      <c r="A480" s="55" t="s">
        <v>675</v>
      </c>
      <c r="B480" s="22">
        <v>1197</v>
      </c>
    </row>
    <row r="481" spans="1:2" x14ac:dyDescent="0.3">
      <c r="A481" s="55" t="s">
        <v>498</v>
      </c>
      <c r="B481" s="22">
        <v>8170.02</v>
      </c>
    </row>
    <row r="482" spans="1:2" x14ac:dyDescent="0.3">
      <c r="A482" s="55" t="s">
        <v>566</v>
      </c>
      <c r="B482" s="22">
        <v>288.77999999999997</v>
      </c>
    </row>
    <row r="483" spans="1:2" x14ac:dyDescent="0.3">
      <c r="A483" s="55" t="s">
        <v>1017</v>
      </c>
      <c r="B483" s="22">
        <v>93.15</v>
      </c>
    </row>
    <row r="484" spans="1:2" x14ac:dyDescent="0.3">
      <c r="A484" s="55" t="s">
        <v>1018</v>
      </c>
      <c r="B484" s="22">
        <v>2778.94</v>
      </c>
    </row>
    <row r="485" spans="1:2" x14ac:dyDescent="0.3">
      <c r="A485" s="55" t="s">
        <v>1019</v>
      </c>
      <c r="B485" s="22">
        <v>52252.800000000003</v>
      </c>
    </row>
    <row r="486" spans="1:2" x14ac:dyDescent="0.3">
      <c r="A486" s="55" t="s">
        <v>1020</v>
      </c>
      <c r="B486" s="22">
        <v>666.81</v>
      </c>
    </row>
    <row r="487" spans="1:2" x14ac:dyDescent="0.3">
      <c r="A487" s="55" t="s">
        <v>1021</v>
      </c>
      <c r="B487" s="22">
        <v>40</v>
      </c>
    </row>
    <row r="488" spans="1:2" x14ac:dyDescent="0.3">
      <c r="A488" s="55" t="s">
        <v>369</v>
      </c>
      <c r="B488" s="22">
        <v>1282.47</v>
      </c>
    </row>
    <row r="489" spans="1:2" x14ac:dyDescent="0.3">
      <c r="A489" s="55" t="s">
        <v>1022</v>
      </c>
      <c r="B489" s="22">
        <v>5877.73</v>
      </c>
    </row>
    <row r="490" spans="1:2" x14ac:dyDescent="0.3">
      <c r="A490" s="55" t="s">
        <v>499</v>
      </c>
      <c r="B490" s="22">
        <v>42</v>
      </c>
    </row>
    <row r="491" spans="1:2" x14ac:dyDescent="0.3">
      <c r="A491" s="55" t="s">
        <v>416</v>
      </c>
      <c r="B491" s="22">
        <v>9000</v>
      </c>
    </row>
    <row r="492" spans="1:2" x14ac:dyDescent="0.3">
      <c r="A492" s="55" t="s">
        <v>1023</v>
      </c>
      <c r="B492" s="22">
        <v>549.41</v>
      </c>
    </row>
    <row r="493" spans="1:2" x14ac:dyDescent="0.3">
      <c r="A493" s="55" t="s">
        <v>583</v>
      </c>
      <c r="B493" s="22">
        <v>2043.78</v>
      </c>
    </row>
    <row r="494" spans="1:2" x14ac:dyDescent="0.3">
      <c r="A494" s="55" t="s">
        <v>368</v>
      </c>
      <c r="B494" s="22">
        <v>1636.2</v>
      </c>
    </row>
    <row r="495" spans="1:2" x14ac:dyDescent="0.3">
      <c r="A495" s="55" t="s">
        <v>676</v>
      </c>
      <c r="B495" s="22">
        <v>10800</v>
      </c>
    </row>
    <row r="496" spans="1:2" x14ac:dyDescent="0.3">
      <c r="A496" s="55" t="s">
        <v>1024</v>
      </c>
      <c r="B496" s="22">
        <v>6995</v>
      </c>
    </row>
    <row r="497" spans="1:2" x14ac:dyDescent="0.3">
      <c r="A497" s="55" t="s">
        <v>1025</v>
      </c>
      <c r="B497" s="22">
        <v>13362.39</v>
      </c>
    </row>
    <row r="498" spans="1:2" x14ac:dyDescent="0.3">
      <c r="A498" s="55" t="s">
        <v>1026</v>
      </c>
      <c r="B498" s="22">
        <v>1405.18</v>
      </c>
    </row>
    <row r="499" spans="1:2" x14ac:dyDescent="0.3">
      <c r="A499" s="55" t="s">
        <v>1027</v>
      </c>
      <c r="B499" s="22">
        <v>1210</v>
      </c>
    </row>
    <row r="500" spans="1:2" x14ac:dyDescent="0.3">
      <c r="A500" s="55" t="s">
        <v>1028</v>
      </c>
      <c r="B500" s="22">
        <v>100</v>
      </c>
    </row>
    <row r="501" spans="1:2" x14ac:dyDescent="0.3">
      <c r="A501" s="55" t="s">
        <v>1029</v>
      </c>
      <c r="B501" s="22">
        <v>49023.24</v>
      </c>
    </row>
    <row r="502" spans="1:2" x14ac:dyDescent="0.3">
      <c r="A502" s="55" t="s">
        <v>1030</v>
      </c>
      <c r="B502" s="22">
        <v>400</v>
      </c>
    </row>
    <row r="503" spans="1:2" x14ac:dyDescent="0.3">
      <c r="A503" s="55" t="s">
        <v>584</v>
      </c>
      <c r="B503" s="22">
        <v>638.35</v>
      </c>
    </row>
    <row r="504" spans="1:2" x14ac:dyDescent="0.3">
      <c r="A504" s="55" t="s">
        <v>1031</v>
      </c>
      <c r="B504" s="22">
        <v>3535</v>
      </c>
    </row>
    <row r="505" spans="1:2" x14ac:dyDescent="0.3">
      <c r="A505" s="55" t="s">
        <v>1032</v>
      </c>
      <c r="B505" s="22">
        <v>10000</v>
      </c>
    </row>
    <row r="506" spans="1:2" x14ac:dyDescent="0.3">
      <c r="A506" s="55" t="s">
        <v>356</v>
      </c>
      <c r="B506" s="22">
        <v>1692</v>
      </c>
    </row>
    <row r="507" spans="1:2" x14ac:dyDescent="0.3">
      <c r="A507" s="55" t="s">
        <v>677</v>
      </c>
      <c r="B507" s="22">
        <v>1365.51</v>
      </c>
    </row>
    <row r="508" spans="1:2" x14ac:dyDescent="0.3">
      <c r="A508" s="55" t="s">
        <v>1033</v>
      </c>
      <c r="B508" s="22">
        <v>990</v>
      </c>
    </row>
    <row r="509" spans="1:2" x14ac:dyDescent="0.3">
      <c r="A509" s="55" t="s">
        <v>500</v>
      </c>
      <c r="B509" s="22">
        <v>1575.57</v>
      </c>
    </row>
    <row r="510" spans="1:2" x14ac:dyDescent="0.3">
      <c r="A510" s="55" t="s">
        <v>1034</v>
      </c>
      <c r="B510" s="22">
        <v>392.64</v>
      </c>
    </row>
    <row r="511" spans="1:2" x14ac:dyDescent="0.3">
      <c r="A511" s="54" t="s">
        <v>179</v>
      </c>
      <c r="B511" s="22">
        <v>707139.57</v>
      </c>
    </row>
    <row r="512" spans="1:2" x14ac:dyDescent="0.3">
      <c r="A512" s="55" t="s">
        <v>354</v>
      </c>
      <c r="B512" s="22">
        <v>390.9</v>
      </c>
    </row>
    <row r="513" spans="1:2" x14ac:dyDescent="0.3">
      <c r="A513" s="55" t="s">
        <v>1035</v>
      </c>
      <c r="B513" s="22">
        <v>12097.38</v>
      </c>
    </row>
    <row r="514" spans="1:2" x14ac:dyDescent="0.3">
      <c r="A514" s="55" t="s">
        <v>417</v>
      </c>
      <c r="B514" s="22">
        <v>196603.71</v>
      </c>
    </row>
    <row r="515" spans="1:2" x14ac:dyDescent="0.3">
      <c r="A515" s="55" t="s">
        <v>418</v>
      </c>
      <c r="B515" s="22">
        <v>31850</v>
      </c>
    </row>
    <row r="516" spans="1:2" x14ac:dyDescent="0.3">
      <c r="A516" s="55" t="s">
        <v>1036</v>
      </c>
      <c r="B516" s="22">
        <v>4660</v>
      </c>
    </row>
    <row r="517" spans="1:2" x14ac:dyDescent="0.3">
      <c r="A517" s="55" t="s">
        <v>501</v>
      </c>
      <c r="B517" s="22">
        <v>136829.4</v>
      </c>
    </row>
    <row r="518" spans="1:2" x14ac:dyDescent="0.3">
      <c r="A518" s="55" t="s">
        <v>361</v>
      </c>
      <c r="B518" s="22">
        <v>74802.2</v>
      </c>
    </row>
    <row r="519" spans="1:2" x14ac:dyDescent="0.3">
      <c r="A519" s="55" t="s">
        <v>1037</v>
      </c>
      <c r="B519" s="22">
        <v>155.56</v>
      </c>
    </row>
    <row r="520" spans="1:2" x14ac:dyDescent="0.3">
      <c r="A520" s="55" t="s">
        <v>1038</v>
      </c>
      <c r="B520" s="22">
        <v>44997.98</v>
      </c>
    </row>
    <row r="521" spans="1:2" x14ac:dyDescent="0.3">
      <c r="A521" s="55" t="s">
        <v>1039</v>
      </c>
      <c r="B521" s="22">
        <v>448</v>
      </c>
    </row>
    <row r="522" spans="1:2" x14ac:dyDescent="0.3">
      <c r="A522" s="55" t="s">
        <v>678</v>
      </c>
      <c r="B522" s="22">
        <v>811</v>
      </c>
    </row>
    <row r="523" spans="1:2" x14ac:dyDescent="0.3">
      <c r="A523" s="55" t="s">
        <v>679</v>
      </c>
      <c r="B523" s="22">
        <v>83.96</v>
      </c>
    </row>
    <row r="524" spans="1:2" x14ac:dyDescent="0.3">
      <c r="A524" s="55" t="s">
        <v>1040</v>
      </c>
      <c r="B524" s="22">
        <v>29958.78</v>
      </c>
    </row>
    <row r="525" spans="1:2" x14ac:dyDescent="0.3">
      <c r="A525" s="55" t="s">
        <v>1041</v>
      </c>
      <c r="B525" s="22">
        <v>12287.34</v>
      </c>
    </row>
    <row r="526" spans="1:2" x14ac:dyDescent="0.3">
      <c r="A526" s="55" t="s">
        <v>1042</v>
      </c>
      <c r="B526" s="22">
        <v>52225</v>
      </c>
    </row>
    <row r="527" spans="1:2" x14ac:dyDescent="0.3">
      <c r="A527" s="55" t="s">
        <v>585</v>
      </c>
      <c r="B527" s="22">
        <v>500</v>
      </c>
    </row>
    <row r="528" spans="1:2" x14ac:dyDescent="0.3">
      <c r="A528" s="55" t="s">
        <v>1043</v>
      </c>
      <c r="B528" s="22">
        <v>5399.84</v>
      </c>
    </row>
    <row r="529" spans="1:2" x14ac:dyDescent="0.3">
      <c r="A529" s="55" t="s">
        <v>1044</v>
      </c>
      <c r="B529" s="22">
        <v>17.739999999999998</v>
      </c>
    </row>
    <row r="530" spans="1:2" x14ac:dyDescent="0.3">
      <c r="A530" s="55" t="s">
        <v>1045</v>
      </c>
      <c r="B530" s="22">
        <v>3720</v>
      </c>
    </row>
    <row r="531" spans="1:2" x14ac:dyDescent="0.3">
      <c r="A531" s="55" t="s">
        <v>1046</v>
      </c>
      <c r="B531" s="22">
        <v>50</v>
      </c>
    </row>
    <row r="532" spans="1:2" x14ac:dyDescent="0.3">
      <c r="A532" s="55" t="s">
        <v>352</v>
      </c>
      <c r="B532" s="22">
        <v>10900</v>
      </c>
    </row>
    <row r="533" spans="1:2" x14ac:dyDescent="0.3">
      <c r="A533" s="55" t="s">
        <v>351</v>
      </c>
      <c r="B533" s="22">
        <v>37805.03</v>
      </c>
    </row>
    <row r="534" spans="1:2" x14ac:dyDescent="0.3">
      <c r="A534" s="55" t="s">
        <v>680</v>
      </c>
      <c r="B534" s="22">
        <v>2817</v>
      </c>
    </row>
    <row r="535" spans="1:2" x14ac:dyDescent="0.3">
      <c r="A535" s="55" t="s">
        <v>1047</v>
      </c>
      <c r="B535" s="22">
        <v>41790</v>
      </c>
    </row>
    <row r="536" spans="1:2" x14ac:dyDescent="0.3">
      <c r="A536" s="55" t="s">
        <v>1048</v>
      </c>
      <c r="B536" s="22">
        <v>5045</v>
      </c>
    </row>
    <row r="537" spans="1:2" x14ac:dyDescent="0.3">
      <c r="A537" s="55" t="s">
        <v>502</v>
      </c>
      <c r="B537" s="22">
        <v>893.75</v>
      </c>
    </row>
    <row r="538" spans="1:2" x14ac:dyDescent="0.3">
      <c r="A538" s="54" t="s">
        <v>180</v>
      </c>
      <c r="B538" s="22">
        <v>9083081.0800000019</v>
      </c>
    </row>
  </sheetData>
  <mergeCells count="2">
    <mergeCell ref="A1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AC6F-B8AB-4ECB-9FC1-0C1FF2888BA8}">
  <dimension ref="A1:I120"/>
  <sheetViews>
    <sheetView topLeftCell="A7" workbookViewId="0">
      <selection activeCell="E78" sqref="E78:E92"/>
    </sheetView>
  </sheetViews>
  <sheetFormatPr defaultRowHeight="14.4" x14ac:dyDescent="0.3"/>
  <cols>
    <col min="1" max="1" width="55" bestFit="1" customWidth="1"/>
    <col min="2" max="2" width="18.6640625" style="103" customWidth="1"/>
    <col min="3" max="3" width="21.33203125" style="106" bestFit="1" customWidth="1"/>
    <col min="4" max="4" width="29.44140625" style="107" bestFit="1" customWidth="1"/>
    <col min="5" max="5" width="21.88671875" style="107" bestFit="1" customWidth="1"/>
    <col min="6" max="6" width="27.109375" style="107" bestFit="1" customWidth="1"/>
    <col min="7" max="7" width="26.33203125" style="107" bestFit="1" customWidth="1"/>
  </cols>
  <sheetData>
    <row r="1" spans="1:9" ht="23.4" customHeight="1" x14ac:dyDescent="0.3">
      <c r="A1" s="175" t="s">
        <v>1052</v>
      </c>
      <c r="B1" s="175"/>
      <c r="C1" s="175"/>
      <c r="D1" s="175"/>
      <c r="E1" s="175"/>
      <c r="F1" s="175"/>
      <c r="G1" s="175"/>
    </row>
    <row r="2" spans="1:9" ht="23.4" customHeight="1" x14ac:dyDescent="0.3">
      <c r="A2" s="175"/>
      <c r="B2" s="175"/>
      <c r="C2" s="175"/>
      <c r="D2" s="175"/>
      <c r="E2" s="175"/>
      <c r="F2" s="175"/>
      <c r="G2" s="175"/>
    </row>
    <row r="3" spans="1:9" ht="23.4" customHeight="1" x14ac:dyDescent="0.3">
      <c r="A3" s="175"/>
      <c r="B3" s="175"/>
      <c r="C3" s="175"/>
      <c r="D3" s="175"/>
      <c r="E3" s="175"/>
      <c r="F3" s="175"/>
      <c r="G3" s="175"/>
    </row>
    <row r="4" spans="1:9" ht="23.4" customHeight="1" x14ac:dyDescent="0.3">
      <c r="A4" s="175"/>
      <c r="B4" s="175"/>
      <c r="C4" s="175"/>
      <c r="D4" s="175"/>
      <c r="E4" s="175"/>
      <c r="F4" s="175"/>
      <c r="G4" s="175"/>
    </row>
    <row r="5" spans="1:9" ht="23.4" customHeight="1" x14ac:dyDescent="0.3">
      <c r="A5" s="175"/>
      <c r="B5" s="175"/>
      <c r="C5" s="175"/>
      <c r="D5" s="175"/>
      <c r="E5" s="175"/>
      <c r="F5" s="175"/>
      <c r="G5" s="175"/>
    </row>
    <row r="6" spans="1:9" ht="23.4" customHeight="1" x14ac:dyDescent="0.45">
      <c r="A6" s="85"/>
    </row>
    <row r="7" spans="1:9" ht="15.6" x14ac:dyDescent="0.3">
      <c r="A7" s="86"/>
      <c r="B7" s="132"/>
    </row>
    <row r="8" spans="1:9" ht="19.2" x14ac:dyDescent="0.6">
      <c r="A8" s="95" t="s">
        <v>433</v>
      </c>
      <c r="B8" s="132"/>
      <c r="C8" s="127" t="s">
        <v>1053</v>
      </c>
      <c r="D8" s="127" t="s">
        <v>525</v>
      </c>
      <c r="E8" s="127" t="s">
        <v>523</v>
      </c>
      <c r="F8" s="127" t="s">
        <v>524</v>
      </c>
      <c r="G8" s="127" t="s">
        <v>522</v>
      </c>
    </row>
    <row r="9" spans="1:9" x14ac:dyDescent="0.3">
      <c r="A9" s="126" t="s">
        <v>434</v>
      </c>
      <c r="B9" s="22">
        <v>294004.15999999997</v>
      </c>
      <c r="C9" s="109">
        <f>SUM(B9:B19)</f>
        <v>2196164.2199999997</v>
      </c>
      <c r="D9" s="111">
        <v>0.26258270836266018</v>
      </c>
      <c r="E9" s="105" t="s">
        <v>519</v>
      </c>
      <c r="F9" s="110">
        <v>0.28276702769203471</v>
      </c>
      <c r="G9" s="140">
        <v>3852806.51</v>
      </c>
    </row>
    <row r="10" spans="1:9" x14ac:dyDescent="0.3">
      <c r="A10" s="126" t="s">
        <v>514</v>
      </c>
      <c r="B10" s="22">
        <v>565374.31000000006</v>
      </c>
      <c r="G10" s="139"/>
    </row>
    <row r="11" spans="1:9" x14ac:dyDescent="0.3">
      <c r="A11" s="126" t="s">
        <v>515</v>
      </c>
      <c r="B11" s="22">
        <v>626729.6</v>
      </c>
    </row>
    <row r="12" spans="1:9" x14ac:dyDescent="0.3">
      <c r="A12" s="126" t="s">
        <v>516</v>
      </c>
      <c r="B12" s="22">
        <v>72494.5</v>
      </c>
      <c r="H12" s="107"/>
      <c r="I12" s="107"/>
    </row>
    <row r="13" spans="1:9" x14ac:dyDescent="0.3">
      <c r="A13" s="126" t="s">
        <v>517</v>
      </c>
      <c r="B13" s="22">
        <v>137580.19</v>
      </c>
      <c r="H13" s="107"/>
      <c r="I13" s="107"/>
    </row>
    <row r="14" spans="1:9" x14ac:dyDescent="0.3">
      <c r="A14" s="126" t="s">
        <v>400</v>
      </c>
      <c r="B14" s="22">
        <v>161022.13</v>
      </c>
      <c r="H14" s="107"/>
      <c r="I14" s="107"/>
    </row>
    <row r="15" spans="1:9" x14ac:dyDescent="0.3">
      <c r="A15" s="126" t="s">
        <v>518</v>
      </c>
      <c r="B15" s="22">
        <v>105796.08</v>
      </c>
      <c r="F15"/>
      <c r="G15"/>
      <c r="H15" s="107"/>
      <c r="I15" s="107"/>
    </row>
    <row r="16" spans="1:9" x14ac:dyDescent="0.3">
      <c r="A16" s="126" t="s">
        <v>401</v>
      </c>
      <c r="B16" s="22">
        <v>762.12000000000012</v>
      </c>
      <c r="H16" s="107"/>
      <c r="I16" s="107"/>
    </row>
    <row r="17" spans="1:9" x14ac:dyDescent="0.3">
      <c r="A17" s="126" t="s">
        <v>589</v>
      </c>
      <c r="B17" s="22">
        <v>39544.699999999997</v>
      </c>
      <c r="H17" s="107"/>
      <c r="I17" s="107"/>
    </row>
    <row r="18" spans="1:9" x14ac:dyDescent="0.3">
      <c r="A18" s="126" t="s">
        <v>590</v>
      </c>
      <c r="B18" s="22">
        <v>74769.75</v>
      </c>
      <c r="H18" s="107"/>
      <c r="I18" s="107"/>
    </row>
    <row r="19" spans="1:9" x14ac:dyDescent="0.3">
      <c r="A19" s="126" t="s">
        <v>591</v>
      </c>
      <c r="B19" s="22">
        <v>118086.68</v>
      </c>
      <c r="H19" s="107"/>
      <c r="I19" s="107"/>
    </row>
    <row r="20" spans="1:9" x14ac:dyDescent="0.3">
      <c r="A20" s="87"/>
      <c r="B20" s="135"/>
      <c r="H20" s="107"/>
    </row>
    <row r="21" spans="1:9" ht="19.2" x14ac:dyDescent="0.6">
      <c r="A21" s="95" t="s">
        <v>406</v>
      </c>
      <c r="B21" s="135"/>
      <c r="C21" s="127" t="s">
        <v>1053</v>
      </c>
      <c r="D21" s="127" t="s">
        <v>525</v>
      </c>
      <c r="E21" s="127" t="s">
        <v>523</v>
      </c>
      <c r="F21" s="127" t="s">
        <v>524</v>
      </c>
      <c r="G21" s="127" t="s">
        <v>522</v>
      </c>
    </row>
    <row r="22" spans="1:9" ht="14.4" customHeight="1" x14ac:dyDescent="0.3">
      <c r="A22" s="126" t="s">
        <v>448</v>
      </c>
      <c r="B22" s="22">
        <v>0</v>
      </c>
      <c r="C22" s="116">
        <f>SUM(B22:B54)</f>
        <v>2618050.69</v>
      </c>
      <c r="D22" s="114">
        <v>0.42067829750246738</v>
      </c>
      <c r="E22" s="141">
        <v>0.3</v>
      </c>
      <c r="F22" s="128">
        <v>0.50148418130504147</v>
      </c>
      <c r="G22" s="113">
        <v>11428188.609999999</v>
      </c>
    </row>
    <row r="23" spans="1:9" ht="14.4" customHeight="1" x14ac:dyDescent="0.3">
      <c r="A23" s="126" t="s">
        <v>401</v>
      </c>
      <c r="B23" s="22">
        <v>752.04</v>
      </c>
    </row>
    <row r="24" spans="1:9" ht="14.4" customHeight="1" x14ac:dyDescent="0.3">
      <c r="A24" s="126" t="s">
        <v>439</v>
      </c>
      <c r="B24" s="22">
        <v>0</v>
      </c>
    </row>
    <row r="25" spans="1:9" ht="14.4" customHeight="1" x14ac:dyDescent="0.3">
      <c r="A25" s="126" t="s">
        <v>504</v>
      </c>
      <c r="B25" s="22">
        <v>321995.31</v>
      </c>
      <c r="C25" s="115"/>
    </row>
    <row r="26" spans="1:9" ht="14.4" customHeight="1" x14ac:dyDescent="0.3">
      <c r="A26" s="126" t="s">
        <v>503</v>
      </c>
      <c r="B26" s="22">
        <v>0</v>
      </c>
    </row>
    <row r="27" spans="1:9" ht="14.4" customHeight="1" x14ac:dyDescent="0.3">
      <c r="A27" s="126" t="s">
        <v>443</v>
      </c>
      <c r="B27" s="22">
        <v>0</v>
      </c>
    </row>
    <row r="28" spans="1:9" ht="14.4" customHeight="1" x14ac:dyDescent="0.3">
      <c r="A28" s="126" t="s">
        <v>506</v>
      </c>
      <c r="B28" s="22">
        <v>0</v>
      </c>
    </row>
    <row r="29" spans="1:9" ht="14.4" customHeight="1" x14ac:dyDescent="0.3">
      <c r="A29" s="126" t="s">
        <v>444</v>
      </c>
      <c r="B29" s="22">
        <v>12680</v>
      </c>
    </row>
    <row r="30" spans="1:9" ht="14.4" customHeight="1" x14ac:dyDescent="0.3">
      <c r="A30" s="126" t="s">
        <v>400</v>
      </c>
      <c r="B30" s="22">
        <v>207549.37999999998</v>
      </c>
    </row>
    <row r="31" spans="1:9" ht="14.4" customHeight="1" x14ac:dyDescent="0.3">
      <c r="A31" s="126" t="s">
        <v>595</v>
      </c>
      <c r="B31" s="22">
        <v>217459</v>
      </c>
    </row>
    <row r="32" spans="1:9" ht="14.4" customHeight="1" x14ac:dyDescent="0.3">
      <c r="A32" s="126" t="s">
        <v>451</v>
      </c>
      <c r="B32" s="22">
        <v>2728.7</v>
      </c>
    </row>
    <row r="33" spans="1:2" ht="14.4" customHeight="1" x14ac:dyDescent="0.3">
      <c r="A33" s="126" t="s">
        <v>399</v>
      </c>
      <c r="B33" s="22">
        <v>100356.02</v>
      </c>
    </row>
    <row r="34" spans="1:2" ht="14.4" customHeight="1" x14ac:dyDescent="0.3">
      <c r="A34" s="126" t="s">
        <v>505</v>
      </c>
      <c r="B34" s="22">
        <v>0</v>
      </c>
    </row>
    <row r="35" spans="1:2" x14ac:dyDescent="0.3">
      <c r="A35" s="126" t="s">
        <v>593</v>
      </c>
      <c r="B35" s="22">
        <v>26201.599999999999</v>
      </c>
    </row>
    <row r="36" spans="1:2" x14ac:dyDescent="0.3">
      <c r="A36" s="126" t="s">
        <v>508</v>
      </c>
      <c r="B36" s="22">
        <v>1095538.8</v>
      </c>
    </row>
    <row r="37" spans="1:2" x14ac:dyDescent="0.3">
      <c r="A37" s="126" t="s">
        <v>445</v>
      </c>
      <c r="B37" s="22">
        <v>79699.039999999994</v>
      </c>
    </row>
    <row r="38" spans="1:2" x14ac:dyDescent="0.3">
      <c r="A38" s="126" t="s">
        <v>507</v>
      </c>
      <c r="B38" s="22">
        <v>9550</v>
      </c>
    </row>
    <row r="39" spans="1:2" x14ac:dyDescent="0.3">
      <c r="A39" s="126" t="s">
        <v>446</v>
      </c>
      <c r="B39" s="22">
        <v>0</v>
      </c>
    </row>
    <row r="40" spans="1:2" x14ac:dyDescent="0.3">
      <c r="A40" s="126" t="s">
        <v>440</v>
      </c>
      <c r="B40" s="22">
        <v>0</v>
      </c>
    </row>
    <row r="41" spans="1:2" x14ac:dyDescent="0.3">
      <c r="A41" s="126" t="s">
        <v>441</v>
      </c>
      <c r="B41" s="22">
        <v>0</v>
      </c>
    </row>
    <row r="42" spans="1:2" x14ac:dyDescent="0.3">
      <c r="A42" s="126" t="s">
        <v>447</v>
      </c>
      <c r="B42" s="22">
        <v>23300</v>
      </c>
    </row>
    <row r="43" spans="1:2" x14ac:dyDescent="0.3">
      <c r="A43" s="126" t="s">
        <v>511</v>
      </c>
      <c r="B43" s="22">
        <v>31174.29</v>
      </c>
    </row>
    <row r="44" spans="1:2" x14ac:dyDescent="0.3">
      <c r="A44" s="126" t="s">
        <v>442</v>
      </c>
      <c r="B44" s="22">
        <v>244028.88999999998</v>
      </c>
    </row>
    <row r="45" spans="1:2" x14ac:dyDescent="0.3">
      <c r="A45" s="126" t="s">
        <v>402</v>
      </c>
      <c r="B45" s="22">
        <v>6139.06</v>
      </c>
    </row>
    <row r="46" spans="1:2" x14ac:dyDescent="0.3">
      <c r="A46" s="126" t="s">
        <v>449</v>
      </c>
      <c r="B46" s="22">
        <v>0</v>
      </c>
    </row>
    <row r="47" spans="1:2" x14ac:dyDescent="0.3">
      <c r="A47" s="126" t="s">
        <v>592</v>
      </c>
      <c r="B47" s="22">
        <v>176452.49</v>
      </c>
    </row>
    <row r="48" spans="1:2" x14ac:dyDescent="0.3">
      <c r="A48" s="126" t="s">
        <v>594</v>
      </c>
      <c r="B48" s="22">
        <v>4863.32</v>
      </c>
    </row>
    <row r="49" spans="1:9" x14ac:dyDescent="0.3">
      <c r="A49" s="126" t="s">
        <v>450</v>
      </c>
      <c r="B49" s="22">
        <v>702.50999999999988</v>
      </c>
    </row>
    <row r="50" spans="1:9" x14ac:dyDescent="0.3">
      <c r="A50" s="126" t="s">
        <v>452</v>
      </c>
      <c r="B50" s="22">
        <v>0</v>
      </c>
    </row>
    <row r="51" spans="1:9" x14ac:dyDescent="0.3">
      <c r="A51" s="126" t="s">
        <v>510</v>
      </c>
      <c r="B51" s="22">
        <v>0</v>
      </c>
    </row>
    <row r="52" spans="1:9" x14ac:dyDescent="0.3">
      <c r="A52" s="126" t="s">
        <v>512</v>
      </c>
      <c r="B52" s="22">
        <v>-2243.63</v>
      </c>
    </row>
    <row r="53" spans="1:9" x14ac:dyDescent="0.3">
      <c r="A53" s="126" t="s">
        <v>513</v>
      </c>
      <c r="B53" s="22">
        <v>0</v>
      </c>
    </row>
    <row r="54" spans="1:9" x14ac:dyDescent="0.3">
      <c r="A54" s="126" t="s">
        <v>509</v>
      </c>
      <c r="B54" s="22">
        <v>59123.87</v>
      </c>
    </row>
    <row r="55" spans="1:9" x14ac:dyDescent="0.3">
      <c r="A55" s="93"/>
      <c r="B55" s="22"/>
    </row>
    <row r="56" spans="1:9" x14ac:dyDescent="0.3">
      <c r="A56" s="93"/>
      <c r="B56" s="22"/>
    </row>
    <row r="57" spans="1:9" ht="19.2" x14ac:dyDescent="0.6">
      <c r="A57" s="95" t="s">
        <v>403</v>
      </c>
      <c r="B57" s="22"/>
      <c r="C57" s="127" t="s">
        <v>1053</v>
      </c>
      <c r="D57" s="127" t="s">
        <v>525</v>
      </c>
      <c r="E57" s="108" t="s">
        <v>523</v>
      </c>
      <c r="F57" s="108" t="s">
        <v>524</v>
      </c>
      <c r="G57" s="108" t="s">
        <v>522</v>
      </c>
    </row>
    <row r="58" spans="1:9" ht="15.6" x14ac:dyDescent="0.3">
      <c r="A58" s="126" t="s">
        <v>404</v>
      </c>
      <c r="B58" s="22">
        <v>378292.13</v>
      </c>
      <c r="C58" s="116">
        <f>SUM(B58:B73)</f>
        <v>2048697.62</v>
      </c>
      <c r="D58" s="112">
        <v>0.19</v>
      </c>
      <c r="E58" s="134">
        <v>0.25</v>
      </c>
      <c r="F58" s="112">
        <v>0.27662970104089951</v>
      </c>
      <c r="G58" s="130">
        <v>4837314.59</v>
      </c>
      <c r="H58" s="129"/>
      <c r="I58" s="129"/>
    </row>
    <row r="59" spans="1:9" x14ac:dyDescent="0.3">
      <c r="A59" s="131" t="s">
        <v>405</v>
      </c>
      <c r="B59" s="22">
        <v>3152.26</v>
      </c>
    </row>
    <row r="60" spans="1:9" x14ac:dyDescent="0.3">
      <c r="A60" s="126" t="s">
        <v>402</v>
      </c>
      <c r="B60" s="22">
        <v>0</v>
      </c>
    </row>
    <row r="61" spans="1:9" x14ac:dyDescent="0.3">
      <c r="A61" s="126" t="s">
        <v>520</v>
      </c>
      <c r="B61" s="22">
        <v>0</v>
      </c>
      <c r="G61" s="145"/>
    </row>
    <row r="62" spans="1:9" x14ac:dyDescent="0.3">
      <c r="A62" s="126" t="s">
        <v>435</v>
      </c>
      <c r="B62" s="22">
        <v>717949.85</v>
      </c>
    </row>
    <row r="63" spans="1:9" x14ac:dyDescent="0.3">
      <c r="A63" s="126" t="s">
        <v>436</v>
      </c>
      <c r="B63" s="22">
        <v>36861.32</v>
      </c>
    </row>
    <row r="64" spans="1:9" x14ac:dyDescent="0.3">
      <c r="A64" s="126" t="s">
        <v>437</v>
      </c>
      <c r="B64" s="22">
        <v>561.6</v>
      </c>
    </row>
    <row r="65" spans="1:9" x14ac:dyDescent="0.3">
      <c r="A65" s="126" t="s">
        <v>438</v>
      </c>
      <c r="B65" s="22">
        <v>37851</v>
      </c>
    </row>
    <row r="66" spans="1:9" x14ac:dyDescent="0.3">
      <c r="A66" s="126" t="s">
        <v>521</v>
      </c>
      <c r="B66" s="22">
        <v>3750</v>
      </c>
    </row>
    <row r="67" spans="1:9" x14ac:dyDescent="0.3">
      <c r="A67" s="126" t="s">
        <v>596</v>
      </c>
      <c r="B67" s="22">
        <v>2465</v>
      </c>
    </row>
    <row r="68" spans="1:9" s="107" customFormat="1" x14ac:dyDescent="0.3">
      <c r="A68" s="126" t="s">
        <v>597</v>
      </c>
      <c r="B68" s="22">
        <v>371868.14</v>
      </c>
      <c r="C68" s="106"/>
      <c r="H68"/>
      <c r="I68"/>
    </row>
    <row r="69" spans="1:9" s="107" customFormat="1" x14ac:dyDescent="0.3">
      <c r="A69" s="126" t="s">
        <v>598</v>
      </c>
      <c r="B69" s="22">
        <v>252223</v>
      </c>
      <c r="C69" s="106"/>
      <c r="H69"/>
      <c r="I69"/>
    </row>
    <row r="70" spans="1:9" s="107" customFormat="1" x14ac:dyDescent="0.3">
      <c r="A70" s="126" t="s">
        <v>686</v>
      </c>
      <c r="B70" s="22">
        <v>55633.88</v>
      </c>
      <c r="C70" s="106"/>
      <c r="H70"/>
      <c r="I70"/>
    </row>
    <row r="71" spans="1:9" s="107" customFormat="1" x14ac:dyDescent="0.3">
      <c r="A71" s="126" t="s">
        <v>687</v>
      </c>
      <c r="B71" s="22">
        <v>38038.5</v>
      </c>
      <c r="C71" s="106"/>
      <c r="H71"/>
      <c r="I71"/>
    </row>
    <row r="72" spans="1:9" s="107" customFormat="1" x14ac:dyDescent="0.3">
      <c r="A72" s="126" t="s">
        <v>688</v>
      </c>
      <c r="B72" s="22">
        <v>150050.94</v>
      </c>
      <c r="C72" s="106"/>
      <c r="H72"/>
      <c r="I72"/>
    </row>
    <row r="73" spans="1:9" s="107" customFormat="1" x14ac:dyDescent="0.3">
      <c r="A73" s="126"/>
      <c r="B73" s="135"/>
      <c r="C73" s="106"/>
      <c r="H73"/>
      <c r="I73"/>
    </row>
    <row r="74" spans="1:9" s="107" customFormat="1" x14ac:dyDescent="0.3">
      <c r="A74" s="92"/>
      <c r="B74" s="136"/>
      <c r="C74" s="106"/>
      <c r="H74"/>
      <c r="I74"/>
    </row>
    <row r="75" spans="1:9" s="107" customFormat="1" ht="19.2" x14ac:dyDescent="0.6">
      <c r="A75" s="95" t="s">
        <v>1055</v>
      </c>
      <c r="B75" s="135"/>
      <c r="C75" s="108" t="s">
        <v>1053</v>
      </c>
      <c r="H75"/>
      <c r="I75"/>
    </row>
    <row r="76" spans="1:9" s="107" customFormat="1" x14ac:dyDescent="0.3">
      <c r="A76" s="137" t="s">
        <v>703</v>
      </c>
      <c r="B76" s="22">
        <v>634960.1</v>
      </c>
      <c r="C76" s="116">
        <f>SUM(B76:B110)</f>
        <v>2805119.93</v>
      </c>
      <c r="H76"/>
      <c r="I76"/>
    </row>
    <row r="77" spans="1:9" s="107" customFormat="1" x14ac:dyDescent="0.3">
      <c r="A77" s="137" t="s">
        <v>704</v>
      </c>
      <c r="B77" s="22">
        <v>13667.14</v>
      </c>
      <c r="C77" s="106"/>
      <c r="H77"/>
      <c r="I77"/>
    </row>
    <row r="78" spans="1:9" s="107" customFormat="1" x14ac:dyDescent="0.3">
      <c r="A78" s="143" t="s">
        <v>1057</v>
      </c>
      <c r="B78" s="22">
        <v>2350</v>
      </c>
      <c r="C78" s="106"/>
      <c r="H78"/>
      <c r="I78"/>
    </row>
    <row r="79" spans="1:9" s="107" customFormat="1" x14ac:dyDescent="0.3">
      <c r="A79" s="137" t="s">
        <v>705</v>
      </c>
      <c r="B79" s="22">
        <v>61476.7</v>
      </c>
      <c r="C79" s="106"/>
      <c r="H79"/>
      <c r="I79"/>
    </row>
    <row r="80" spans="1:9" s="107" customFormat="1" x14ac:dyDescent="0.3">
      <c r="A80" s="137" t="s">
        <v>706</v>
      </c>
      <c r="B80" s="22">
        <v>3100</v>
      </c>
      <c r="C80" s="106"/>
      <c r="H80"/>
      <c r="I80"/>
    </row>
    <row r="81" spans="1:9" s="107" customFormat="1" x14ac:dyDescent="0.3">
      <c r="A81" s="137" t="s">
        <v>707</v>
      </c>
      <c r="B81" s="22">
        <v>265850</v>
      </c>
      <c r="C81" s="106"/>
      <c r="H81"/>
      <c r="I81"/>
    </row>
    <row r="82" spans="1:9" s="107" customFormat="1" x14ac:dyDescent="0.3">
      <c r="A82" s="137" t="s">
        <v>708</v>
      </c>
      <c r="B82" s="22">
        <v>405.75</v>
      </c>
      <c r="C82" s="106"/>
      <c r="H82"/>
      <c r="I82"/>
    </row>
    <row r="83" spans="1:9" s="107" customFormat="1" x14ac:dyDescent="0.3">
      <c r="A83" s="137" t="s">
        <v>709</v>
      </c>
      <c r="B83" s="22">
        <v>32205</v>
      </c>
      <c r="C83" s="106"/>
      <c r="H83"/>
      <c r="I83"/>
    </row>
    <row r="84" spans="1:9" s="106" customFormat="1" x14ac:dyDescent="0.3">
      <c r="A84" s="137" t="s">
        <v>710</v>
      </c>
      <c r="B84" s="22">
        <v>4310</v>
      </c>
      <c r="D84" s="107"/>
      <c r="E84" s="107"/>
      <c r="F84" s="107"/>
      <c r="G84" s="107"/>
      <c r="H84"/>
      <c r="I84"/>
    </row>
    <row r="85" spans="1:9" s="106" customFormat="1" x14ac:dyDescent="0.3">
      <c r="A85" s="137" t="s">
        <v>588</v>
      </c>
      <c r="B85" s="22">
        <v>72272.84</v>
      </c>
      <c r="D85" s="107"/>
      <c r="E85" s="107"/>
      <c r="F85" s="107"/>
      <c r="G85" s="107"/>
      <c r="H85"/>
      <c r="I85"/>
    </row>
    <row r="86" spans="1:9" s="106" customFormat="1" x14ac:dyDescent="0.3">
      <c r="A86" s="137" t="s">
        <v>711</v>
      </c>
      <c r="B86" s="22">
        <v>400</v>
      </c>
      <c r="D86" s="107"/>
      <c r="E86" s="107"/>
      <c r="F86" s="107"/>
      <c r="G86" s="107"/>
      <c r="H86"/>
      <c r="I86"/>
    </row>
    <row r="87" spans="1:9" s="106" customFormat="1" x14ac:dyDescent="0.3">
      <c r="A87" s="137" t="s">
        <v>587</v>
      </c>
      <c r="B87" s="22">
        <v>344063</v>
      </c>
      <c r="D87" s="107"/>
      <c r="E87" s="107"/>
      <c r="F87" s="107"/>
      <c r="G87" s="107"/>
      <c r="H87"/>
      <c r="I87"/>
    </row>
    <row r="88" spans="1:9" s="106" customFormat="1" x14ac:dyDescent="0.3">
      <c r="A88" s="137" t="s">
        <v>712</v>
      </c>
      <c r="B88" s="22">
        <v>469507.5</v>
      </c>
      <c r="D88" s="107"/>
      <c r="E88" s="107"/>
      <c r="F88" s="107"/>
      <c r="G88" s="107"/>
      <c r="H88"/>
      <c r="I88"/>
    </row>
    <row r="89" spans="1:9" s="106" customFormat="1" x14ac:dyDescent="0.3">
      <c r="A89" s="137" t="s">
        <v>713</v>
      </c>
      <c r="B89" s="22">
        <v>91188.84</v>
      </c>
      <c r="D89" s="107"/>
      <c r="E89" s="107"/>
      <c r="F89" s="107"/>
      <c r="G89" s="107"/>
      <c r="H89"/>
      <c r="I89"/>
    </row>
    <row r="90" spans="1:9" s="106" customFormat="1" x14ac:dyDescent="0.3">
      <c r="A90" s="137" t="s">
        <v>714</v>
      </c>
      <c r="B90" s="22">
        <v>10672.380000000001</v>
      </c>
      <c r="D90" s="107"/>
      <c r="E90" s="107"/>
      <c r="F90" s="107"/>
      <c r="G90" s="107"/>
      <c r="H90"/>
      <c r="I90"/>
    </row>
    <row r="91" spans="1:9" s="106" customFormat="1" x14ac:dyDescent="0.3">
      <c r="A91" s="137" t="s">
        <v>681</v>
      </c>
      <c r="B91" s="22">
        <v>178750</v>
      </c>
      <c r="D91" s="107"/>
      <c r="E91" s="107"/>
      <c r="F91" s="107"/>
      <c r="G91" s="107"/>
      <c r="H91"/>
      <c r="I91"/>
    </row>
    <row r="92" spans="1:9" s="106" customFormat="1" x14ac:dyDescent="0.3">
      <c r="A92" s="137" t="s">
        <v>715</v>
      </c>
      <c r="B92" s="22">
        <v>2450</v>
      </c>
      <c r="D92" s="107"/>
      <c r="E92" s="107"/>
      <c r="F92" s="107"/>
      <c r="G92" s="107"/>
      <c r="H92"/>
      <c r="I92"/>
    </row>
    <row r="93" spans="1:9" s="106" customFormat="1" x14ac:dyDescent="0.3">
      <c r="A93" s="137" t="s">
        <v>716</v>
      </c>
      <c r="B93" s="22">
        <v>94350.11</v>
      </c>
      <c r="D93" s="107"/>
      <c r="E93" s="107"/>
      <c r="F93" s="107"/>
      <c r="G93" s="107"/>
      <c r="H93"/>
      <c r="I93"/>
    </row>
    <row r="94" spans="1:9" s="107" customFormat="1" x14ac:dyDescent="0.3">
      <c r="A94" s="137" t="s">
        <v>717</v>
      </c>
      <c r="B94" s="22">
        <v>3092.94</v>
      </c>
      <c r="C94" s="106"/>
      <c r="H94"/>
      <c r="I94"/>
    </row>
    <row r="95" spans="1:9" s="107" customFormat="1" x14ac:dyDescent="0.3">
      <c r="A95" s="137" t="s">
        <v>718</v>
      </c>
      <c r="B95" s="22">
        <v>33750</v>
      </c>
      <c r="C95" s="106"/>
      <c r="H95"/>
      <c r="I95"/>
    </row>
    <row r="96" spans="1:9" s="107" customFormat="1" x14ac:dyDescent="0.3">
      <c r="A96" s="137" t="s">
        <v>586</v>
      </c>
      <c r="B96" s="22">
        <v>22073</v>
      </c>
      <c r="C96" s="106"/>
      <c r="H96"/>
      <c r="I96"/>
    </row>
    <row r="97" spans="1:3" x14ac:dyDescent="0.3">
      <c r="A97" s="137" t="s">
        <v>719</v>
      </c>
      <c r="B97" s="22">
        <v>12873</v>
      </c>
    </row>
    <row r="98" spans="1:3" x14ac:dyDescent="0.3">
      <c r="A98" s="143" t="s">
        <v>1058</v>
      </c>
      <c r="B98" s="22">
        <v>17536</v>
      </c>
    </row>
    <row r="99" spans="1:3" x14ac:dyDescent="0.3">
      <c r="A99" s="137" t="s">
        <v>720</v>
      </c>
      <c r="B99" s="22">
        <v>112558.13999999998</v>
      </c>
    </row>
    <row r="100" spans="1:3" x14ac:dyDescent="0.3">
      <c r="A100" s="137" t="s">
        <v>721</v>
      </c>
      <c r="B100" s="22">
        <v>423.33000000000004</v>
      </c>
    </row>
    <row r="101" spans="1:3" x14ac:dyDescent="0.3">
      <c r="A101" s="137" t="s">
        <v>683</v>
      </c>
      <c r="B101" s="22">
        <v>9423</v>
      </c>
    </row>
    <row r="102" spans="1:3" x14ac:dyDescent="0.3">
      <c r="A102" s="137" t="s">
        <v>722</v>
      </c>
      <c r="B102" s="22">
        <v>54806</v>
      </c>
    </row>
    <row r="103" spans="1:3" x14ac:dyDescent="0.3">
      <c r="A103" s="137" t="s">
        <v>723</v>
      </c>
      <c r="B103" s="22">
        <v>8171.16</v>
      </c>
    </row>
    <row r="104" spans="1:3" x14ac:dyDescent="0.3">
      <c r="A104" s="137" t="s">
        <v>724</v>
      </c>
      <c r="B104" s="22">
        <v>10560</v>
      </c>
    </row>
    <row r="105" spans="1:3" x14ac:dyDescent="0.3">
      <c r="A105" s="137" t="s">
        <v>725</v>
      </c>
      <c r="B105" s="22">
        <v>43400</v>
      </c>
    </row>
    <row r="106" spans="1:3" x14ac:dyDescent="0.3">
      <c r="A106" s="137" t="s">
        <v>726</v>
      </c>
      <c r="B106" s="22">
        <v>10800</v>
      </c>
    </row>
    <row r="107" spans="1:3" x14ac:dyDescent="0.3">
      <c r="A107" s="137" t="s">
        <v>685</v>
      </c>
      <c r="B107" s="22">
        <v>6990</v>
      </c>
    </row>
    <row r="108" spans="1:3" x14ac:dyDescent="0.3">
      <c r="A108" s="137" t="s">
        <v>727</v>
      </c>
      <c r="B108" s="22">
        <v>1620</v>
      </c>
    </row>
    <row r="109" spans="1:3" x14ac:dyDescent="0.3">
      <c r="A109" s="137" t="s">
        <v>682</v>
      </c>
      <c r="B109" s="22">
        <v>97764</v>
      </c>
      <c r="C109" s="142"/>
    </row>
    <row r="110" spans="1:3" x14ac:dyDescent="0.3">
      <c r="A110" s="137" t="s">
        <v>684</v>
      </c>
      <c r="B110" s="22">
        <v>77300</v>
      </c>
      <c r="C110" s="142"/>
    </row>
    <row r="111" spans="1:3" x14ac:dyDescent="0.3">
      <c r="A111" s="92"/>
      <c r="B111" s="138"/>
      <c r="C111" s="142"/>
    </row>
    <row r="112" spans="1:3" x14ac:dyDescent="0.3">
      <c r="A112" s="92"/>
      <c r="B112" s="138"/>
      <c r="C112" s="142"/>
    </row>
    <row r="113" spans="1:3" ht="19.2" x14ac:dyDescent="0.6">
      <c r="A113" s="95" t="s">
        <v>1054</v>
      </c>
      <c r="B113" s="135"/>
      <c r="C113" s="108" t="s">
        <v>1053</v>
      </c>
    </row>
    <row r="114" spans="1:3" x14ac:dyDescent="0.3">
      <c r="A114" s="137" t="s">
        <v>1059</v>
      </c>
      <c r="B114" s="144">
        <v>274169.08</v>
      </c>
      <c r="C114" s="116">
        <f>SUM(B114:B118)</f>
        <v>1604131.6099999999</v>
      </c>
    </row>
    <row r="115" spans="1:3" x14ac:dyDescent="0.3">
      <c r="A115" s="137" t="s">
        <v>1060</v>
      </c>
      <c r="B115" s="144">
        <v>641844.68999999994</v>
      </c>
    </row>
    <row r="116" spans="1:3" x14ac:dyDescent="0.3">
      <c r="A116" s="137" t="s">
        <v>1062</v>
      </c>
      <c r="B116" s="144">
        <v>197662.71</v>
      </c>
    </row>
    <row r="117" spans="1:3" x14ac:dyDescent="0.3">
      <c r="A117" s="137" t="s">
        <v>1056</v>
      </c>
      <c r="B117" s="144">
        <v>126768</v>
      </c>
    </row>
    <row r="118" spans="1:3" x14ac:dyDescent="0.3">
      <c r="A118" s="137" t="s">
        <v>1061</v>
      </c>
      <c r="B118" s="144">
        <v>363687.13</v>
      </c>
    </row>
    <row r="120" spans="1:3" x14ac:dyDescent="0.3">
      <c r="B120" s="103">
        <f>SUM(B9:B118)</f>
        <v>11272164.07</v>
      </c>
    </row>
  </sheetData>
  <sortState xmlns:xlrd2="http://schemas.microsoft.com/office/spreadsheetml/2017/richdata2" ref="A22:B54">
    <sortCondition ref="A22:A54"/>
  </sortState>
  <mergeCells count="1">
    <mergeCell ref="A1:G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74"/>
  <sheetViews>
    <sheetView workbookViewId="0">
      <selection activeCell="G29" sqref="G29"/>
    </sheetView>
  </sheetViews>
  <sheetFormatPr defaultRowHeight="14.4" x14ac:dyDescent="0.3"/>
  <cols>
    <col min="1" max="1" width="33" bestFit="1" customWidth="1"/>
    <col min="2" max="2" width="14.6640625" bestFit="1" customWidth="1"/>
    <col min="3" max="3" width="9.6640625" bestFit="1" customWidth="1"/>
    <col min="4" max="5" width="11.33203125" bestFit="1" customWidth="1"/>
  </cols>
  <sheetData>
    <row r="3" spans="1:5" x14ac:dyDescent="0.3">
      <c r="A3" t="s">
        <v>347</v>
      </c>
      <c r="B3" t="s">
        <v>348</v>
      </c>
    </row>
    <row r="4" spans="1:5" x14ac:dyDescent="0.3">
      <c r="A4" t="s">
        <v>320</v>
      </c>
      <c r="B4" t="s">
        <v>41</v>
      </c>
      <c r="C4" t="s">
        <v>42</v>
      </c>
      <c r="D4" t="s">
        <v>183</v>
      </c>
      <c r="E4" t="s">
        <v>180</v>
      </c>
    </row>
    <row r="5" spans="1:5" x14ac:dyDescent="0.3">
      <c r="A5" s="54" t="s">
        <v>184</v>
      </c>
      <c r="B5" s="83"/>
      <c r="C5" s="83"/>
      <c r="D5" s="83">
        <v>77.61</v>
      </c>
      <c r="E5" s="83">
        <v>77.61</v>
      </c>
    </row>
    <row r="6" spans="1:5" x14ac:dyDescent="0.3">
      <c r="A6" s="54" t="s">
        <v>48</v>
      </c>
      <c r="B6" s="83">
        <v>117.8</v>
      </c>
      <c r="C6" s="83"/>
      <c r="D6" s="83">
        <v>114</v>
      </c>
      <c r="E6" s="83">
        <v>231.8</v>
      </c>
    </row>
    <row r="7" spans="1:5" x14ac:dyDescent="0.3">
      <c r="A7" s="54" t="s">
        <v>185</v>
      </c>
      <c r="B7" s="83">
        <v>142.88</v>
      </c>
      <c r="C7" s="83"/>
      <c r="D7" s="83"/>
      <c r="E7" s="83">
        <v>142.88</v>
      </c>
    </row>
    <row r="8" spans="1:5" x14ac:dyDescent="0.3">
      <c r="A8" s="54" t="s">
        <v>186</v>
      </c>
      <c r="B8" s="83"/>
      <c r="C8" s="83">
        <v>1577.54</v>
      </c>
      <c r="D8" s="83">
        <v>775.95</v>
      </c>
      <c r="E8" s="83">
        <v>2353.4899999999998</v>
      </c>
    </row>
    <row r="9" spans="1:5" x14ac:dyDescent="0.3">
      <c r="A9" s="54" t="s">
        <v>49</v>
      </c>
      <c r="B9" s="83"/>
      <c r="C9" s="83">
        <v>562.02</v>
      </c>
      <c r="D9" s="83">
        <v>1250</v>
      </c>
      <c r="E9" s="83">
        <v>1812.02</v>
      </c>
    </row>
    <row r="10" spans="1:5" x14ac:dyDescent="0.3">
      <c r="A10" s="54" t="s">
        <v>187</v>
      </c>
      <c r="B10" s="83"/>
      <c r="C10" s="83"/>
      <c r="D10" s="83">
        <v>60.28</v>
      </c>
      <c r="E10" s="83">
        <v>60.28</v>
      </c>
    </row>
    <row r="11" spans="1:5" x14ac:dyDescent="0.3">
      <c r="A11" s="54" t="s">
        <v>50</v>
      </c>
      <c r="B11" s="83">
        <v>1061.18</v>
      </c>
      <c r="C11" s="83">
        <v>1713.34</v>
      </c>
      <c r="D11" s="83">
        <v>5571.31</v>
      </c>
      <c r="E11" s="83">
        <v>8345.83</v>
      </c>
    </row>
    <row r="12" spans="1:5" x14ac:dyDescent="0.3">
      <c r="A12" s="54" t="s">
        <v>188</v>
      </c>
      <c r="B12" s="83"/>
      <c r="C12" s="83">
        <v>266.97000000000003</v>
      </c>
      <c r="D12" s="83">
        <v>147.63999999999999</v>
      </c>
      <c r="E12" s="83">
        <v>414.61</v>
      </c>
    </row>
    <row r="13" spans="1:5" x14ac:dyDescent="0.3">
      <c r="A13" s="54" t="s">
        <v>189</v>
      </c>
      <c r="B13" s="83">
        <v>1699.49</v>
      </c>
      <c r="C13" s="83">
        <v>737.01</v>
      </c>
      <c r="D13" s="83">
        <v>5995</v>
      </c>
      <c r="E13" s="83">
        <v>8431.5</v>
      </c>
    </row>
    <row r="14" spans="1:5" x14ac:dyDescent="0.3">
      <c r="A14" s="54" t="s">
        <v>321</v>
      </c>
      <c r="B14" s="83"/>
      <c r="C14" s="83"/>
      <c r="D14" s="83">
        <v>19621.830000000002</v>
      </c>
      <c r="E14" s="83">
        <v>19621.830000000002</v>
      </c>
    </row>
    <row r="15" spans="1:5" x14ac:dyDescent="0.3">
      <c r="A15" s="54" t="s">
        <v>51</v>
      </c>
      <c r="B15" s="83">
        <v>15.14</v>
      </c>
      <c r="C15" s="83">
        <v>488.94</v>
      </c>
      <c r="D15" s="83">
        <v>3930.54</v>
      </c>
      <c r="E15" s="83">
        <v>4434.62</v>
      </c>
    </row>
    <row r="16" spans="1:5" x14ac:dyDescent="0.3">
      <c r="A16" s="54" t="s">
        <v>322</v>
      </c>
      <c r="B16" s="83">
        <v>301</v>
      </c>
      <c r="C16" s="83"/>
      <c r="D16" s="83">
        <v>347</v>
      </c>
      <c r="E16" s="83">
        <v>648</v>
      </c>
    </row>
    <row r="17" spans="1:5" x14ac:dyDescent="0.3">
      <c r="A17" s="54" t="s">
        <v>52</v>
      </c>
      <c r="B17" s="83">
        <v>4443.1400000000003</v>
      </c>
      <c r="C17" s="83">
        <v>2181.1799999999998</v>
      </c>
      <c r="D17" s="83">
        <v>5848.17</v>
      </c>
      <c r="E17" s="83">
        <v>12472.49</v>
      </c>
    </row>
    <row r="18" spans="1:5" x14ac:dyDescent="0.3">
      <c r="A18" s="54" t="s">
        <v>53</v>
      </c>
      <c r="B18" s="83">
        <v>28036.82</v>
      </c>
      <c r="C18" s="83"/>
      <c r="D18" s="83">
        <v>10292.450000000001</v>
      </c>
      <c r="E18" s="83">
        <v>38329.270000000004</v>
      </c>
    </row>
    <row r="19" spans="1:5" x14ac:dyDescent="0.3">
      <c r="A19" s="54" t="s">
        <v>54</v>
      </c>
      <c r="B19" s="83">
        <v>7392.88</v>
      </c>
      <c r="C19" s="83">
        <v>23734.73</v>
      </c>
      <c r="D19" s="83">
        <v>12575.83</v>
      </c>
      <c r="E19" s="83">
        <v>43703.44</v>
      </c>
    </row>
    <row r="20" spans="1:5" x14ac:dyDescent="0.3">
      <c r="A20" s="54" t="s">
        <v>190</v>
      </c>
      <c r="B20" s="83">
        <v>563.1</v>
      </c>
      <c r="C20" s="83">
        <v>17262.87</v>
      </c>
      <c r="D20" s="83">
        <v>6230.09</v>
      </c>
      <c r="E20" s="83">
        <v>24056.059999999998</v>
      </c>
    </row>
    <row r="21" spans="1:5" x14ac:dyDescent="0.3">
      <c r="A21" s="54" t="s">
        <v>191</v>
      </c>
      <c r="B21" s="83"/>
      <c r="C21" s="83">
        <v>218.93</v>
      </c>
      <c r="D21" s="83">
        <v>315.45999999999998</v>
      </c>
      <c r="E21" s="83">
        <v>534.39</v>
      </c>
    </row>
    <row r="22" spans="1:5" x14ac:dyDescent="0.3">
      <c r="A22" s="54" t="s">
        <v>192</v>
      </c>
      <c r="B22" s="83"/>
      <c r="C22" s="83">
        <v>115.53</v>
      </c>
      <c r="D22" s="83"/>
      <c r="E22" s="83">
        <v>115.53</v>
      </c>
    </row>
    <row r="23" spans="1:5" x14ac:dyDescent="0.3">
      <c r="A23" s="54" t="s">
        <v>55</v>
      </c>
      <c r="B23" s="83"/>
      <c r="C23" s="83">
        <v>50400</v>
      </c>
      <c r="D23" s="83"/>
      <c r="E23" s="83">
        <v>50400</v>
      </c>
    </row>
    <row r="24" spans="1:5" x14ac:dyDescent="0.3">
      <c r="A24" s="54" t="s">
        <v>56</v>
      </c>
      <c r="B24" s="83">
        <v>3210.99</v>
      </c>
      <c r="C24" s="83">
        <v>7161.27</v>
      </c>
      <c r="D24" s="83">
        <v>2270.4</v>
      </c>
      <c r="E24" s="83">
        <v>12642.66</v>
      </c>
    </row>
    <row r="25" spans="1:5" x14ac:dyDescent="0.3">
      <c r="A25" s="54" t="s">
        <v>57</v>
      </c>
      <c r="B25" s="83">
        <v>1025</v>
      </c>
      <c r="C25" s="83"/>
      <c r="D25" s="83">
        <v>7563</v>
      </c>
      <c r="E25" s="83">
        <v>8588</v>
      </c>
    </row>
    <row r="26" spans="1:5" x14ac:dyDescent="0.3">
      <c r="A26" s="54" t="s">
        <v>193</v>
      </c>
      <c r="B26" s="83">
        <v>617.95000000000005</v>
      </c>
      <c r="C26" s="83">
        <v>175</v>
      </c>
      <c r="D26" s="83">
        <v>2016.38</v>
      </c>
      <c r="E26" s="83">
        <v>2809.33</v>
      </c>
    </row>
    <row r="27" spans="1:5" x14ac:dyDescent="0.3">
      <c r="A27" s="54" t="s">
        <v>194</v>
      </c>
      <c r="B27" s="83">
        <v>7028.85</v>
      </c>
      <c r="C27" s="83">
        <v>2807.82</v>
      </c>
      <c r="D27" s="83">
        <v>2036.92</v>
      </c>
      <c r="E27" s="83">
        <v>11873.59</v>
      </c>
    </row>
    <row r="28" spans="1:5" x14ac:dyDescent="0.3">
      <c r="A28" s="54" t="s">
        <v>195</v>
      </c>
      <c r="B28" s="83">
        <v>7278.75</v>
      </c>
      <c r="C28" s="83">
        <v>1416.02</v>
      </c>
      <c r="D28" s="83">
        <v>5492.15</v>
      </c>
      <c r="E28" s="83">
        <v>14186.92</v>
      </c>
    </row>
    <row r="29" spans="1:5" x14ac:dyDescent="0.3">
      <c r="A29" s="54" t="s">
        <v>196</v>
      </c>
      <c r="B29" s="83">
        <v>12169</v>
      </c>
      <c r="C29" s="83">
        <v>141.80000000000001</v>
      </c>
      <c r="D29" s="83">
        <v>324.95</v>
      </c>
      <c r="E29" s="83">
        <v>12635.75</v>
      </c>
    </row>
    <row r="30" spans="1:5" x14ac:dyDescent="0.3">
      <c r="A30" s="54" t="s">
        <v>58</v>
      </c>
      <c r="B30" s="83">
        <v>3949.21</v>
      </c>
      <c r="C30" s="83"/>
      <c r="D30" s="83"/>
      <c r="E30" s="83">
        <v>3949.21</v>
      </c>
    </row>
    <row r="31" spans="1:5" x14ac:dyDescent="0.3">
      <c r="A31" s="54" t="s">
        <v>197</v>
      </c>
      <c r="B31" s="83">
        <v>754.15</v>
      </c>
      <c r="C31" s="83"/>
      <c r="D31" s="83"/>
      <c r="E31" s="83">
        <v>754.15</v>
      </c>
    </row>
    <row r="32" spans="1:5" x14ac:dyDescent="0.3">
      <c r="A32" s="54" t="s">
        <v>59</v>
      </c>
      <c r="B32" s="83"/>
      <c r="C32" s="83">
        <v>8.94</v>
      </c>
      <c r="D32" s="83"/>
      <c r="E32" s="83">
        <v>8.94</v>
      </c>
    </row>
    <row r="33" spans="1:5" x14ac:dyDescent="0.3">
      <c r="A33" s="54" t="s">
        <v>198</v>
      </c>
      <c r="B33" s="83"/>
      <c r="C33" s="83">
        <v>8.94</v>
      </c>
      <c r="D33" s="83"/>
      <c r="E33" s="83">
        <v>8.94</v>
      </c>
    </row>
    <row r="34" spans="1:5" x14ac:dyDescent="0.3">
      <c r="A34" s="54" t="s">
        <v>199</v>
      </c>
      <c r="B34" s="83"/>
      <c r="C34" s="83">
        <v>8.94</v>
      </c>
      <c r="D34" s="83">
        <v>121.73</v>
      </c>
      <c r="E34" s="83">
        <v>130.67000000000002</v>
      </c>
    </row>
    <row r="35" spans="1:5" x14ac:dyDescent="0.3">
      <c r="A35" s="54" t="s">
        <v>200</v>
      </c>
      <c r="B35" s="83">
        <v>3948.44</v>
      </c>
      <c r="C35" s="83"/>
      <c r="D35" s="83">
        <v>493.15</v>
      </c>
      <c r="E35" s="83">
        <v>4441.59</v>
      </c>
    </row>
    <row r="36" spans="1:5" x14ac:dyDescent="0.3">
      <c r="A36" s="54" t="s">
        <v>201</v>
      </c>
      <c r="B36" s="83">
        <v>633.15</v>
      </c>
      <c r="C36" s="83"/>
      <c r="D36" s="83">
        <v>389</v>
      </c>
      <c r="E36" s="83">
        <v>1022.15</v>
      </c>
    </row>
    <row r="37" spans="1:5" x14ac:dyDescent="0.3">
      <c r="A37" s="54" t="s">
        <v>323</v>
      </c>
      <c r="B37" s="83"/>
      <c r="C37" s="83">
        <v>90.73</v>
      </c>
      <c r="D37" s="83"/>
      <c r="E37" s="83">
        <v>90.73</v>
      </c>
    </row>
    <row r="38" spans="1:5" x14ac:dyDescent="0.3">
      <c r="A38" s="54" t="s">
        <v>202</v>
      </c>
      <c r="B38" s="83">
        <v>16926.05</v>
      </c>
      <c r="C38" s="83">
        <v>5254.05</v>
      </c>
      <c r="D38" s="83"/>
      <c r="E38" s="83">
        <v>22180.1</v>
      </c>
    </row>
    <row r="39" spans="1:5" x14ac:dyDescent="0.3">
      <c r="A39" s="54" t="s">
        <v>203</v>
      </c>
      <c r="B39" s="83"/>
      <c r="C39" s="83">
        <v>15.14</v>
      </c>
      <c r="D39" s="83"/>
      <c r="E39" s="83">
        <v>15.14</v>
      </c>
    </row>
    <row r="40" spans="1:5" x14ac:dyDescent="0.3">
      <c r="A40" s="54" t="s">
        <v>204</v>
      </c>
      <c r="B40" s="83">
        <v>13455.33</v>
      </c>
      <c r="C40" s="83">
        <v>59.01</v>
      </c>
      <c r="D40" s="83">
        <v>3000</v>
      </c>
      <c r="E40" s="83">
        <v>16514.34</v>
      </c>
    </row>
    <row r="41" spans="1:5" x14ac:dyDescent="0.3">
      <c r="A41" s="54" t="s">
        <v>205</v>
      </c>
      <c r="B41" s="83">
        <v>15.14</v>
      </c>
      <c r="C41" s="83">
        <v>90.87</v>
      </c>
      <c r="D41" s="83">
        <v>9807.07</v>
      </c>
      <c r="E41" s="83">
        <v>9913.08</v>
      </c>
    </row>
    <row r="42" spans="1:5" x14ac:dyDescent="0.3">
      <c r="A42" s="54" t="s">
        <v>324</v>
      </c>
      <c r="B42" s="83"/>
      <c r="C42" s="83">
        <v>33.74</v>
      </c>
      <c r="D42" s="83"/>
      <c r="E42" s="83">
        <v>33.74</v>
      </c>
    </row>
    <row r="43" spans="1:5" x14ac:dyDescent="0.3">
      <c r="A43" s="54" t="s">
        <v>60</v>
      </c>
      <c r="B43" s="83">
        <v>53.22</v>
      </c>
      <c r="C43" s="83"/>
      <c r="D43" s="83"/>
      <c r="E43" s="83">
        <v>53.22</v>
      </c>
    </row>
    <row r="44" spans="1:5" x14ac:dyDescent="0.3">
      <c r="A44" s="54" t="s">
        <v>61</v>
      </c>
      <c r="B44" s="83"/>
      <c r="C44" s="83"/>
      <c r="D44" s="83">
        <v>10000</v>
      </c>
      <c r="E44" s="83">
        <v>10000</v>
      </c>
    </row>
    <row r="45" spans="1:5" x14ac:dyDescent="0.3">
      <c r="A45" s="54" t="s">
        <v>62</v>
      </c>
      <c r="B45" s="83">
        <v>1154.81</v>
      </c>
      <c r="C45" s="83">
        <v>1743.38</v>
      </c>
      <c r="D45" s="83">
        <v>2555.17</v>
      </c>
      <c r="E45" s="83">
        <v>5453.3600000000006</v>
      </c>
    </row>
    <row r="46" spans="1:5" x14ac:dyDescent="0.3">
      <c r="A46" s="54" t="s">
        <v>206</v>
      </c>
      <c r="B46" s="83"/>
      <c r="C46" s="83"/>
      <c r="D46" s="83">
        <v>4125</v>
      </c>
      <c r="E46" s="83">
        <v>4125</v>
      </c>
    </row>
    <row r="47" spans="1:5" x14ac:dyDescent="0.3">
      <c r="A47" s="54" t="s">
        <v>63</v>
      </c>
      <c r="B47" s="83">
        <v>32873.599999999999</v>
      </c>
      <c r="C47" s="83">
        <v>51511.21</v>
      </c>
      <c r="D47" s="83">
        <v>23351.94</v>
      </c>
      <c r="E47" s="83">
        <v>107736.75</v>
      </c>
    </row>
    <row r="48" spans="1:5" x14ac:dyDescent="0.3">
      <c r="A48" s="54" t="s">
        <v>64</v>
      </c>
      <c r="B48" s="83">
        <v>2222.5300000000002</v>
      </c>
      <c r="C48" s="83">
        <v>25656</v>
      </c>
      <c r="D48" s="83">
        <v>86200.99</v>
      </c>
      <c r="E48" s="83">
        <v>114079.52</v>
      </c>
    </row>
    <row r="49" spans="1:5" x14ac:dyDescent="0.3">
      <c r="A49" s="54" t="s">
        <v>207</v>
      </c>
      <c r="B49" s="83">
        <v>2500</v>
      </c>
      <c r="C49" s="83">
        <v>196.65</v>
      </c>
      <c r="D49" s="83">
        <v>456.43</v>
      </c>
      <c r="E49" s="83">
        <v>3153.08</v>
      </c>
    </row>
    <row r="50" spans="1:5" x14ac:dyDescent="0.3">
      <c r="A50" s="54" t="s">
        <v>208</v>
      </c>
      <c r="B50" s="83">
        <v>8089.78</v>
      </c>
      <c r="C50" s="83">
        <v>586</v>
      </c>
      <c r="D50" s="83">
        <v>81983.990000000005</v>
      </c>
      <c r="E50" s="83">
        <v>90659.77</v>
      </c>
    </row>
    <row r="51" spans="1:5" x14ac:dyDescent="0.3">
      <c r="A51" s="54" t="s">
        <v>209</v>
      </c>
      <c r="B51" s="83"/>
      <c r="C51" s="83"/>
      <c r="D51" s="83">
        <v>319.5</v>
      </c>
      <c r="E51" s="83">
        <v>319.5</v>
      </c>
    </row>
    <row r="52" spans="1:5" x14ac:dyDescent="0.3">
      <c r="A52" s="54" t="s">
        <v>65</v>
      </c>
      <c r="B52" s="83"/>
      <c r="C52" s="83">
        <v>4418.71</v>
      </c>
      <c r="D52" s="83"/>
      <c r="E52" s="83">
        <v>4418.71</v>
      </c>
    </row>
    <row r="53" spans="1:5" x14ac:dyDescent="0.3">
      <c r="A53" s="54" t="s">
        <v>210</v>
      </c>
      <c r="B53" s="83">
        <v>316.8</v>
      </c>
      <c r="C53" s="83">
        <v>70.849999999999994</v>
      </c>
      <c r="D53" s="83">
        <v>1302</v>
      </c>
      <c r="E53" s="83">
        <v>1689.65</v>
      </c>
    </row>
    <row r="54" spans="1:5" x14ac:dyDescent="0.3">
      <c r="A54" s="54" t="s">
        <v>211</v>
      </c>
      <c r="B54" s="83">
        <v>393</v>
      </c>
      <c r="C54" s="83"/>
      <c r="D54" s="83">
        <v>2925</v>
      </c>
      <c r="E54" s="83">
        <v>3318</v>
      </c>
    </row>
    <row r="55" spans="1:5" x14ac:dyDescent="0.3">
      <c r="A55" s="54" t="s">
        <v>212</v>
      </c>
      <c r="B55" s="83">
        <v>30</v>
      </c>
      <c r="C55" s="83">
        <v>30</v>
      </c>
      <c r="D55" s="83">
        <v>591.16999999999996</v>
      </c>
      <c r="E55" s="83">
        <v>651.16999999999996</v>
      </c>
    </row>
    <row r="56" spans="1:5" x14ac:dyDescent="0.3">
      <c r="A56" s="54" t="s">
        <v>213</v>
      </c>
      <c r="B56" s="83">
        <v>36</v>
      </c>
      <c r="C56" s="83">
        <v>36</v>
      </c>
      <c r="D56" s="83">
        <v>10611</v>
      </c>
      <c r="E56" s="83">
        <v>10683</v>
      </c>
    </row>
    <row r="57" spans="1:5" x14ac:dyDescent="0.3">
      <c r="A57" s="54" t="s">
        <v>66</v>
      </c>
      <c r="B57" s="83">
        <v>46</v>
      </c>
      <c r="C57" s="83">
        <v>2322.85</v>
      </c>
      <c r="D57" s="83">
        <v>3624.35</v>
      </c>
      <c r="E57" s="83">
        <v>5993.2</v>
      </c>
    </row>
    <row r="58" spans="1:5" x14ac:dyDescent="0.3">
      <c r="A58" s="54" t="s">
        <v>67</v>
      </c>
      <c r="B58" s="83">
        <v>427.78</v>
      </c>
      <c r="C58" s="83">
        <v>110247.4</v>
      </c>
      <c r="D58" s="83">
        <v>9558.5</v>
      </c>
      <c r="E58" s="83">
        <v>120233.68</v>
      </c>
    </row>
    <row r="59" spans="1:5" x14ac:dyDescent="0.3">
      <c r="A59" s="54" t="s">
        <v>68</v>
      </c>
      <c r="B59" s="83"/>
      <c r="C59" s="83">
        <v>11237.02</v>
      </c>
      <c r="D59" s="83"/>
      <c r="E59" s="83">
        <v>11237.02</v>
      </c>
    </row>
    <row r="60" spans="1:5" x14ac:dyDescent="0.3">
      <c r="A60" s="54" t="s">
        <v>214</v>
      </c>
      <c r="B60" s="83"/>
      <c r="C60" s="83">
        <v>158.4</v>
      </c>
      <c r="D60" s="83">
        <v>101.03</v>
      </c>
      <c r="E60" s="83">
        <v>259.43</v>
      </c>
    </row>
    <row r="61" spans="1:5" x14ac:dyDescent="0.3">
      <c r="A61" s="54" t="s">
        <v>69</v>
      </c>
      <c r="B61" s="83">
        <v>44026.6</v>
      </c>
      <c r="C61" s="83">
        <v>4202</v>
      </c>
      <c r="D61" s="83">
        <v>49338.559999999998</v>
      </c>
      <c r="E61" s="83">
        <v>97567.16</v>
      </c>
    </row>
    <row r="62" spans="1:5" x14ac:dyDescent="0.3">
      <c r="A62" s="54" t="s">
        <v>70</v>
      </c>
      <c r="B62" s="83">
        <v>346.48</v>
      </c>
      <c r="C62" s="83">
        <v>386.83</v>
      </c>
      <c r="D62" s="83">
        <v>2221.29</v>
      </c>
      <c r="E62" s="83">
        <v>2954.6</v>
      </c>
    </row>
    <row r="63" spans="1:5" x14ac:dyDescent="0.3">
      <c r="A63" s="54" t="s">
        <v>71</v>
      </c>
      <c r="B63" s="83">
        <v>185</v>
      </c>
      <c r="C63" s="83">
        <v>1312.02</v>
      </c>
      <c r="D63" s="83">
        <v>1054.25</v>
      </c>
      <c r="E63" s="83">
        <v>2551.27</v>
      </c>
    </row>
    <row r="64" spans="1:5" x14ac:dyDescent="0.3">
      <c r="A64" s="54" t="s">
        <v>215</v>
      </c>
      <c r="B64" s="83"/>
      <c r="C64" s="83"/>
      <c r="D64" s="83">
        <v>10.55</v>
      </c>
      <c r="E64" s="83">
        <v>10.55</v>
      </c>
    </row>
    <row r="65" spans="1:5" x14ac:dyDescent="0.3">
      <c r="A65" s="54" t="s">
        <v>72</v>
      </c>
      <c r="B65" s="83">
        <v>4873.0600000000004</v>
      </c>
      <c r="C65" s="83">
        <v>9877.26</v>
      </c>
      <c r="D65" s="83">
        <v>3317.68</v>
      </c>
      <c r="E65" s="83">
        <v>18068</v>
      </c>
    </row>
    <row r="66" spans="1:5" x14ac:dyDescent="0.3">
      <c r="A66" s="54" t="s">
        <v>73</v>
      </c>
      <c r="B66" s="83">
        <v>635</v>
      </c>
      <c r="C66" s="83"/>
      <c r="D66" s="83">
        <v>1282.07</v>
      </c>
      <c r="E66" s="83">
        <v>1917.07</v>
      </c>
    </row>
    <row r="67" spans="1:5" x14ac:dyDescent="0.3">
      <c r="A67" s="54" t="s">
        <v>74</v>
      </c>
      <c r="B67" s="83"/>
      <c r="C67" s="83">
        <v>1009.4</v>
      </c>
      <c r="D67" s="83"/>
      <c r="E67" s="83">
        <v>1009.4</v>
      </c>
    </row>
    <row r="68" spans="1:5" x14ac:dyDescent="0.3">
      <c r="A68" s="54" t="s">
        <v>75</v>
      </c>
      <c r="B68" s="83"/>
      <c r="C68" s="83">
        <v>212.56</v>
      </c>
      <c r="D68" s="83"/>
      <c r="E68" s="83">
        <v>212.56</v>
      </c>
    </row>
    <row r="69" spans="1:5" x14ac:dyDescent="0.3">
      <c r="A69" s="54" t="s">
        <v>76</v>
      </c>
      <c r="B69" s="83"/>
      <c r="C69" s="83"/>
      <c r="D69" s="83">
        <v>3283.01</v>
      </c>
      <c r="E69" s="83">
        <v>3283.01</v>
      </c>
    </row>
    <row r="70" spans="1:5" x14ac:dyDescent="0.3">
      <c r="A70" s="54" t="s">
        <v>216</v>
      </c>
      <c r="B70" s="83"/>
      <c r="C70" s="83"/>
      <c r="D70" s="83">
        <v>15.14</v>
      </c>
      <c r="E70" s="83">
        <v>15.14</v>
      </c>
    </row>
    <row r="71" spans="1:5" x14ac:dyDescent="0.3">
      <c r="A71" s="54" t="s">
        <v>217</v>
      </c>
      <c r="B71" s="83">
        <v>198</v>
      </c>
      <c r="C71" s="83">
        <v>396</v>
      </c>
      <c r="D71" s="83">
        <v>285</v>
      </c>
      <c r="E71" s="83">
        <v>879</v>
      </c>
    </row>
    <row r="72" spans="1:5" x14ac:dyDescent="0.3">
      <c r="A72" s="54" t="s">
        <v>77</v>
      </c>
      <c r="B72" s="83"/>
      <c r="C72" s="83"/>
      <c r="D72" s="83">
        <v>6008.94</v>
      </c>
      <c r="E72" s="83">
        <v>6008.94</v>
      </c>
    </row>
    <row r="73" spans="1:5" x14ac:dyDescent="0.3">
      <c r="A73" s="54" t="s">
        <v>78</v>
      </c>
      <c r="B73" s="83"/>
      <c r="C73" s="83"/>
      <c r="D73" s="83">
        <v>1930.92</v>
      </c>
      <c r="E73" s="83">
        <v>1930.92</v>
      </c>
    </row>
    <row r="74" spans="1:5" x14ac:dyDescent="0.3">
      <c r="A74" s="54" t="s">
        <v>218</v>
      </c>
      <c r="B74" s="83">
        <v>234.99</v>
      </c>
      <c r="C74" s="83"/>
      <c r="D74" s="83">
        <v>430</v>
      </c>
      <c r="E74" s="83">
        <v>664.99</v>
      </c>
    </row>
    <row r="75" spans="1:5" x14ac:dyDescent="0.3">
      <c r="A75" s="54" t="s">
        <v>325</v>
      </c>
      <c r="B75" s="83">
        <v>558.54</v>
      </c>
      <c r="C75" s="83"/>
      <c r="D75" s="83">
        <v>3338.47</v>
      </c>
      <c r="E75" s="83">
        <v>3897.0099999999998</v>
      </c>
    </row>
    <row r="76" spans="1:5" x14ac:dyDescent="0.3">
      <c r="A76" s="54" t="s">
        <v>79</v>
      </c>
      <c r="B76" s="83">
        <v>172.11</v>
      </c>
      <c r="C76" s="83"/>
      <c r="D76" s="83">
        <v>12478.5</v>
      </c>
      <c r="E76" s="83">
        <v>12650.61</v>
      </c>
    </row>
    <row r="77" spans="1:5" x14ac:dyDescent="0.3">
      <c r="A77" s="54" t="s">
        <v>219</v>
      </c>
      <c r="B77" s="83"/>
      <c r="C77" s="83"/>
      <c r="D77" s="83">
        <v>6.2</v>
      </c>
      <c r="E77" s="83">
        <v>6.2</v>
      </c>
    </row>
    <row r="78" spans="1:5" x14ac:dyDescent="0.3">
      <c r="A78" s="54" t="s">
        <v>220</v>
      </c>
      <c r="B78" s="83"/>
      <c r="C78" s="83">
        <v>139.94</v>
      </c>
      <c r="D78" s="83">
        <v>-139.94</v>
      </c>
      <c r="E78" s="83">
        <v>0</v>
      </c>
    </row>
    <row r="79" spans="1:5" x14ac:dyDescent="0.3">
      <c r="A79" s="54" t="s">
        <v>221</v>
      </c>
      <c r="B79" s="83">
        <v>4862.3900000000003</v>
      </c>
      <c r="C79" s="83">
        <v>129</v>
      </c>
      <c r="D79" s="83">
        <v>3083.2</v>
      </c>
      <c r="E79" s="83">
        <v>8074.59</v>
      </c>
    </row>
    <row r="80" spans="1:5" x14ac:dyDescent="0.3">
      <c r="A80" s="54" t="s">
        <v>222</v>
      </c>
      <c r="B80" s="83"/>
      <c r="C80" s="83"/>
      <c r="D80" s="83">
        <v>51.6</v>
      </c>
      <c r="E80" s="83">
        <v>51.6</v>
      </c>
    </row>
    <row r="81" spans="1:5" x14ac:dyDescent="0.3">
      <c r="A81" s="54" t="s">
        <v>80</v>
      </c>
      <c r="B81" s="83"/>
      <c r="C81" s="83"/>
      <c r="D81" s="83">
        <v>197.84</v>
      </c>
      <c r="E81" s="83">
        <v>197.84</v>
      </c>
    </row>
    <row r="82" spans="1:5" x14ac:dyDescent="0.3">
      <c r="A82" s="54" t="s">
        <v>223</v>
      </c>
      <c r="B82" s="83"/>
      <c r="C82" s="83">
        <v>438.9</v>
      </c>
      <c r="D82" s="83"/>
      <c r="E82" s="83">
        <v>438.9</v>
      </c>
    </row>
    <row r="83" spans="1:5" x14ac:dyDescent="0.3">
      <c r="A83" s="54" t="s">
        <v>224</v>
      </c>
      <c r="B83" s="83"/>
      <c r="C83" s="83"/>
      <c r="D83" s="83">
        <v>364.99</v>
      </c>
      <c r="E83" s="83">
        <v>364.99</v>
      </c>
    </row>
    <row r="84" spans="1:5" x14ac:dyDescent="0.3">
      <c r="A84" s="54" t="s">
        <v>225</v>
      </c>
      <c r="B84" s="83"/>
      <c r="C84" s="83">
        <v>411.74</v>
      </c>
      <c r="D84" s="83">
        <v>15000</v>
      </c>
      <c r="E84" s="83">
        <v>15411.74</v>
      </c>
    </row>
    <row r="85" spans="1:5" x14ac:dyDescent="0.3">
      <c r="A85" s="54" t="s">
        <v>226</v>
      </c>
      <c r="B85" s="83">
        <v>4994.13</v>
      </c>
      <c r="C85" s="83">
        <v>602.1</v>
      </c>
      <c r="D85" s="83">
        <v>705.9</v>
      </c>
      <c r="E85" s="83">
        <v>6302.13</v>
      </c>
    </row>
    <row r="86" spans="1:5" x14ac:dyDescent="0.3">
      <c r="A86" s="54" t="s">
        <v>81</v>
      </c>
      <c r="B86" s="83"/>
      <c r="C86" s="83">
        <v>528.57000000000005</v>
      </c>
      <c r="D86" s="83">
        <v>1852.26</v>
      </c>
      <c r="E86" s="83">
        <v>2380.83</v>
      </c>
    </row>
    <row r="87" spans="1:5" x14ac:dyDescent="0.3">
      <c r="A87" s="54" t="s">
        <v>326</v>
      </c>
      <c r="B87" s="83"/>
      <c r="C87" s="83">
        <v>2237.12</v>
      </c>
      <c r="D87" s="83"/>
      <c r="E87" s="83">
        <v>2237.12</v>
      </c>
    </row>
    <row r="88" spans="1:5" x14ac:dyDescent="0.3">
      <c r="A88" s="54" t="s">
        <v>227</v>
      </c>
      <c r="B88" s="83"/>
      <c r="C88" s="83"/>
      <c r="D88" s="83">
        <v>10552.81</v>
      </c>
      <c r="E88" s="83">
        <v>10552.81</v>
      </c>
    </row>
    <row r="89" spans="1:5" x14ac:dyDescent="0.3">
      <c r="A89" s="54" t="s">
        <v>82</v>
      </c>
      <c r="B89" s="83"/>
      <c r="C89" s="83">
        <v>1470</v>
      </c>
      <c r="D89" s="83">
        <v>4050</v>
      </c>
      <c r="E89" s="83">
        <v>5520</v>
      </c>
    </row>
    <row r="90" spans="1:5" x14ac:dyDescent="0.3">
      <c r="A90" s="54" t="s">
        <v>83</v>
      </c>
      <c r="B90" s="83"/>
      <c r="C90" s="83"/>
      <c r="D90" s="83">
        <v>3605</v>
      </c>
      <c r="E90" s="83">
        <v>3605</v>
      </c>
    </row>
    <row r="91" spans="1:5" x14ac:dyDescent="0.3">
      <c r="A91" s="54" t="s">
        <v>228</v>
      </c>
      <c r="B91" s="83">
        <v>2358.81</v>
      </c>
      <c r="C91" s="83">
        <v>123.02</v>
      </c>
      <c r="D91" s="83">
        <v>373.2</v>
      </c>
      <c r="E91" s="83">
        <v>2855.0299999999997</v>
      </c>
    </row>
    <row r="92" spans="1:5" x14ac:dyDescent="0.3">
      <c r="A92" s="54" t="s">
        <v>327</v>
      </c>
      <c r="B92" s="83">
        <v>1500</v>
      </c>
      <c r="C92" s="83">
        <v>8276.7800000000007</v>
      </c>
      <c r="D92" s="83"/>
      <c r="E92" s="83">
        <v>9776.7800000000007</v>
      </c>
    </row>
    <row r="93" spans="1:5" x14ac:dyDescent="0.3">
      <c r="A93" s="54" t="s">
        <v>84</v>
      </c>
      <c r="B93" s="83">
        <v>3942.08</v>
      </c>
      <c r="C93" s="83">
        <v>67757.460000000006</v>
      </c>
      <c r="D93" s="83">
        <v>115178</v>
      </c>
      <c r="E93" s="83">
        <v>186877.54</v>
      </c>
    </row>
    <row r="94" spans="1:5" x14ac:dyDescent="0.3">
      <c r="A94" s="54" t="s">
        <v>229</v>
      </c>
      <c r="B94" s="83"/>
      <c r="C94" s="83"/>
      <c r="D94" s="83">
        <v>17895.189999999999</v>
      </c>
      <c r="E94" s="83">
        <v>17895.189999999999</v>
      </c>
    </row>
    <row r="95" spans="1:5" x14ac:dyDescent="0.3">
      <c r="A95" s="54" t="s">
        <v>230</v>
      </c>
      <c r="B95" s="83">
        <v>20335.27</v>
      </c>
      <c r="C95" s="83">
        <v>13684.24</v>
      </c>
      <c r="D95" s="83">
        <v>11201.99</v>
      </c>
      <c r="E95" s="83">
        <v>45221.5</v>
      </c>
    </row>
    <row r="96" spans="1:5" x14ac:dyDescent="0.3">
      <c r="A96" s="54" t="s">
        <v>85</v>
      </c>
      <c r="B96" s="83">
        <v>1479.34</v>
      </c>
      <c r="C96" s="83">
        <v>928.31</v>
      </c>
      <c r="D96" s="83">
        <v>196.2</v>
      </c>
      <c r="E96" s="83">
        <v>2603.8499999999995</v>
      </c>
    </row>
    <row r="97" spans="1:5" x14ac:dyDescent="0.3">
      <c r="A97" s="54" t="s">
        <v>86</v>
      </c>
      <c r="B97" s="83"/>
      <c r="C97" s="83"/>
      <c r="D97" s="83">
        <v>15.14</v>
      </c>
      <c r="E97" s="83">
        <v>15.14</v>
      </c>
    </row>
    <row r="98" spans="1:5" x14ac:dyDescent="0.3">
      <c r="A98" s="54" t="s">
        <v>328</v>
      </c>
      <c r="B98" s="83"/>
      <c r="C98" s="83"/>
      <c r="D98" s="83">
        <v>8.94</v>
      </c>
      <c r="E98" s="83">
        <v>8.94</v>
      </c>
    </row>
    <row r="99" spans="1:5" x14ac:dyDescent="0.3">
      <c r="A99" s="54" t="s">
        <v>87</v>
      </c>
      <c r="B99" s="83">
        <v>8.94</v>
      </c>
      <c r="C99" s="83"/>
      <c r="D99" s="83"/>
      <c r="E99" s="83">
        <v>8.94</v>
      </c>
    </row>
    <row r="100" spans="1:5" x14ac:dyDescent="0.3">
      <c r="A100" s="54" t="s">
        <v>88</v>
      </c>
      <c r="B100" s="83">
        <v>841.25</v>
      </c>
      <c r="C100" s="83">
        <v>98.14</v>
      </c>
      <c r="D100" s="83">
        <v>7841.31</v>
      </c>
      <c r="E100" s="83">
        <v>8780.7000000000007</v>
      </c>
    </row>
    <row r="101" spans="1:5" x14ac:dyDescent="0.3">
      <c r="A101" s="54" t="s">
        <v>89</v>
      </c>
      <c r="B101" s="83">
        <v>24757.5</v>
      </c>
      <c r="C101" s="83">
        <v>182.07</v>
      </c>
      <c r="D101" s="83">
        <v>17632.7</v>
      </c>
      <c r="E101" s="83">
        <v>42572.270000000004</v>
      </c>
    </row>
    <row r="102" spans="1:5" x14ac:dyDescent="0.3">
      <c r="A102" s="54" t="s">
        <v>329</v>
      </c>
      <c r="B102" s="83"/>
      <c r="C102" s="83">
        <v>19000.05</v>
      </c>
      <c r="D102" s="83"/>
      <c r="E102" s="83">
        <v>19000.05</v>
      </c>
    </row>
    <row r="103" spans="1:5" x14ac:dyDescent="0.3">
      <c r="A103" s="54" t="s">
        <v>231</v>
      </c>
      <c r="B103" s="83">
        <v>279.8</v>
      </c>
      <c r="C103" s="83">
        <v>240</v>
      </c>
      <c r="D103" s="83">
        <v>292</v>
      </c>
      <c r="E103" s="83">
        <v>811.8</v>
      </c>
    </row>
    <row r="104" spans="1:5" x14ac:dyDescent="0.3">
      <c r="A104" s="54" t="s">
        <v>232</v>
      </c>
      <c r="B104" s="83">
        <v>33047</v>
      </c>
      <c r="C104" s="83"/>
      <c r="D104" s="83"/>
      <c r="E104" s="83">
        <v>33047</v>
      </c>
    </row>
    <row r="105" spans="1:5" x14ac:dyDescent="0.3">
      <c r="A105" s="54" t="s">
        <v>330</v>
      </c>
      <c r="B105" s="83"/>
      <c r="C105" s="83"/>
      <c r="D105" s="83">
        <v>627.65</v>
      </c>
      <c r="E105" s="83">
        <v>627.65</v>
      </c>
    </row>
    <row r="106" spans="1:5" x14ac:dyDescent="0.3">
      <c r="A106" s="54" t="s">
        <v>233</v>
      </c>
      <c r="B106" s="83">
        <v>20883.169999999998</v>
      </c>
      <c r="C106" s="83"/>
      <c r="D106" s="83"/>
      <c r="E106" s="83">
        <v>20883.169999999998</v>
      </c>
    </row>
    <row r="107" spans="1:5" x14ac:dyDescent="0.3">
      <c r="A107" s="54" t="s">
        <v>90</v>
      </c>
      <c r="B107" s="83">
        <v>828.18</v>
      </c>
      <c r="C107" s="83">
        <v>738.6</v>
      </c>
      <c r="D107" s="83">
        <v>637.71</v>
      </c>
      <c r="E107" s="83">
        <v>2204.4899999999998</v>
      </c>
    </row>
    <row r="108" spans="1:5" x14ac:dyDescent="0.3">
      <c r="A108" s="54" t="s">
        <v>91</v>
      </c>
      <c r="B108" s="83"/>
      <c r="C108" s="83">
        <v>322.99</v>
      </c>
      <c r="D108" s="83">
        <v>93.18</v>
      </c>
      <c r="E108" s="83">
        <v>416.17</v>
      </c>
    </row>
    <row r="109" spans="1:5" x14ac:dyDescent="0.3">
      <c r="A109" s="54" t="s">
        <v>92</v>
      </c>
      <c r="B109" s="83">
        <v>34139.279999999999</v>
      </c>
      <c r="C109" s="83">
        <v>15852.34</v>
      </c>
      <c r="D109" s="83">
        <v>39040.949999999997</v>
      </c>
      <c r="E109" s="83">
        <v>89032.569999999992</v>
      </c>
    </row>
    <row r="110" spans="1:5" x14ac:dyDescent="0.3">
      <c r="A110" s="54" t="s">
        <v>93</v>
      </c>
      <c r="B110" s="83">
        <v>8.94</v>
      </c>
      <c r="C110" s="83"/>
      <c r="D110" s="83"/>
      <c r="E110" s="83">
        <v>8.94</v>
      </c>
    </row>
    <row r="111" spans="1:5" x14ac:dyDescent="0.3">
      <c r="A111" s="54" t="s">
        <v>94</v>
      </c>
      <c r="B111" s="83">
        <v>2389.02</v>
      </c>
      <c r="C111" s="83">
        <v>10556.7</v>
      </c>
      <c r="D111" s="83">
        <v>51103.06</v>
      </c>
      <c r="E111" s="83">
        <v>64048.78</v>
      </c>
    </row>
    <row r="112" spans="1:5" x14ac:dyDescent="0.3">
      <c r="A112" s="54" t="s">
        <v>95</v>
      </c>
      <c r="B112" s="83">
        <v>21500</v>
      </c>
      <c r="C112" s="83"/>
      <c r="D112" s="83"/>
      <c r="E112" s="83">
        <v>21500</v>
      </c>
    </row>
    <row r="113" spans="1:5" x14ac:dyDescent="0.3">
      <c r="A113" s="54" t="s">
        <v>96</v>
      </c>
      <c r="B113" s="83">
        <v>53.52</v>
      </c>
      <c r="C113" s="83">
        <v>234.5</v>
      </c>
      <c r="D113" s="83"/>
      <c r="E113" s="83">
        <v>288.02</v>
      </c>
    </row>
    <row r="114" spans="1:5" x14ac:dyDescent="0.3">
      <c r="A114" s="54" t="s">
        <v>234</v>
      </c>
      <c r="B114" s="83">
        <v>42.34</v>
      </c>
      <c r="C114" s="83"/>
      <c r="D114" s="83"/>
      <c r="E114" s="83">
        <v>42.34</v>
      </c>
    </row>
    <row r="115" spans="1:5" x14ac:dyDescent="0.3">
      <c r="A115" s="54" t="s">
        <v>235</v>
      </c>
      <c r="B115" s="83"/>
      <c r="C115" s="83"/>
      <c r="D115" s="83">
        <v>125.04</v>
      </c>
      <c r="E115" s="83">
        <v>125.04</v>
      </c>
    </row>
    <row r="116" spans="1:5" x14ac:dyDescent="0.3">
      <c r="A116" s="54" t="s">
        <v>236</v>
      </c>
      <c r="B116" s="83">
        <v>980.58</v>
      </c>
      <c r="C116" s="83"/>
      <c r="D116" s="83"/>
      <c r="E116" s="83">
        <v>980.58</v>
      </c>
    </row>
    <row r="117" spans="1:5" x14ac:dyDescent="0.3">
      <c r="A117" s="54" t="s">
        <v>97</v>
      </c>
      <c r="B117" s="83"/>
      <c r="C117" s="83">
        <v>405.33</v>
      </c>
      <c r="D117" s="83">
        <v>3555.77</v>
      </c>
      <c r="E117" s="83">
        <v>3961.1</v>
      </c>
    </row>
    <row r="118" spans="1:5" x14ac:dyDescent="0.3">
      <c r="A118" s="54" t="s">
        <v>237</v>
      </c>
      <c r="B118" s="83">
        <v>2677.98</v>
      </c>
      <c r="C118" s="83">
        <v>2422.3000000000002</v>
      </c>
      <c r="D118" s="83">
        <v>841.56</v>
      </c>
      <c r="E118" s="83">
        <v>5941.84</v>
      </c>
    </row>
    <row r="119" spans="1:5" x14ac:dyDescent="0.3">
      <c r="A119" s="54" t="s">
        <v>98</v>
      </c>
      <c r="B119" s="83">
        <v>1851.75</v>
      </c>
      <c r="C119" s="83"/>
      <c r="D119" s="83">
        <v>24251.75</v>
      </c>
      <c r="E119" s="83">
        <v>26103.5</v>
      </c>
    </row>
    <row r="120" spans="1:5" x14ac:dyDescent="0.3">
      <c r="A120" s="54" t="s">
        <v>99</v>
      </c>
      <c r="B120" s="83"/>
      <c r="C120" s="83"/>
      <c r="D120" s="83">
        <v>53.5</v>
      </c>
      <c r="E120" s="83">
        <v>53.5</v>
      </c>
    </row>
    <row r="121" spans="1:5" x14ac:dyDescent="0.3">
      <c r="A121" s="54" t="s">
        <v>238</v>
      </c>
      <c r="B121" s="83"/>
      <c r="C121" s="83"/>
      <c r="D121" s="83">
        <v>58.55</v>
      </c>
      <c r="E121" s="83">
        <v>58.55</v>
      </c>
    </row>
    <row r="122" spans="1:5" x14ac:dyDescent="0.3">
      <c r="A122" s="54" t="s">
        <v>100</v>
      </c>
      <c r="B122" s="83">
        <v>1632.2</v>
      </c>
      <c r="C122" s="83"/>
      <c r="D122" s="83">
        <v>1043.17</v>
      </c>
      <c r="E122" s="83">
        <v>2675.37</v>
      </c>
    </row>
    <row r="123" spans="1:5" x14ac:dyDescent="0.3">
      <c r="A123" s="54" t="s">
        <v>239</v>
      </c>
      <c r="B123" s="83"/>
      <c r="C123" s="83">
        <v>315</v>
      </c>
      <c r="D123" s="83">
        <v>1690</v>
      </c>
      <c r="E123" s="83">
        <v>2005</v>
      </c>
    </row>
    <row r="124" spans="1:5" x14ac:dyDescent="0.3">
      <c r="A124" s="54" t="s">
        <v>240</v>
      </c>
      <c r="B124" s="83">
        <v>18.91</v>
      </c>
      <c r="C124" s="83"/>
      <c r="D124" s="83"/>
      <c r="E124" s="83">
        <v>18.91</v>
      </c>
    </row>
    <row r="125" spans="1:5" x14ac:dyDescent="0.3">
      <c r="A125" s="54" t="s">
        <v>241</v>
      </c>
      <c r="B125" s="83">
        <v>1399.84</v>
      </c>
      <c r="C125" s="83">
        <v>7482.33</v>
      </c>
      <c r="D125" s="83"/>
      <c r="E125" s="83">
        <v>8882.17</v>
      </c>
    </row>
    <row r="126" spans="1:5" x14ac:dyDescent="0.3">
      <c r="A126" s="54" t="s">
        <v>101</v>
      </c>
      <c r="B126" s="83">
        <v>2825.77</v>
      </c>
      <c r="C126" s="83">
        <v>1787.07</v>
      </c>
      <c r="D126" s="83">
        <v>16331.96</v>
      </c>
      <c r="E126" s="83">
        <v>20944.8</v>
      </c>
    </row>
    <row r="127" spans="1:5" x14ac:dyDescent="0.3">
      <c r="A127" s="54" t="s">
        <v>331</v>
      </c>
      <c r="B127" s="83"/>
      <c r="C127" s="83">
        <v>808.96</v>
      </c>
      <c r="D127" s="83">
        <v>724.17</v>
      </c>
      <c r="E127" s="83">
        <v>1533.13</v>
      </c>
    </row>
    <row r="128" spans="1:5" x14ac:dyDescent="0.3">
      <c r="A128" s="54" t="s">
        <v>102</v>
      </c>
      <c r="B128" s="83">
        <v>3321.16</v>
      </c>
      <c r="C128" s="83">
        <v>1637.02</v>
      </c>
      <c r="D128" s="83">
        <v>8743.9699999999993</v>
      </c>
      <c r="E128" s="83">
        <v>13702.15</v>
      </c>
    </row>
    <row r="129" spans="1:5" x14ac:dyDescent="0.3">
      <c r="A129" s="54" t="s">
        <v>103</v>
      </c>
      <c r="B129" s="83"/>
      <c r="C129" s="83"/>
      <c r="D129" s="83">
        <v>52502.83</v>
      </c>
      <c r="E129" s="83">
        <v>52502.83</v>
      </c>
    </row>
    <row r="130" spans="1:5" x14ac:dyDescent="0.3">
      <c r="A130" s="54" t="s">
        <v>104</v>
      </c>
      <c r="B130" s="83"/>
      <c r="C130" s="83">
        <v>3399</v>
      </c>
      <c r="D130" s="83">
        <v>2640</v>
      </c>
      <c r="E130" s="83">
        <v>6039</v>
      </c>
    </row>
    <row r="131" spans="1:5" x14ac:dyDescent="0.3">
      <c r="A131" s="54" t="s">
        <v>105</v>
      </c>
      <c r="B131" s="83"/>
      <c r="C131" s="83">
        <v>339.28</v>
      </c>
      <c r="D131" s="83"/>
      <c r="E131" s="83">
        <v>339.28</v>
      </c>
    </row>
    <row r="132" spans="1:5" x14ac:dyDescent="0.3">
      <c r="A132" s="54" t="s">
        <v>106</v>
      </c>
      <c r="B132" s="83">
        <v>26691.1</v>
      </c>
      <c r="C132" s="83">
        <v>6104.01</v>
      </c>
      <c r="D132" s="83">
        <v>83001.87</v>
      </c>
      <c r="E132" s="83">
        <v>115796.98</v>
      </c>
    </row>
    <row r="133" spans="1:5" x14ac:dyDescent="0.3">
      <c r="A133" s="54" t="s">
        <v>242</v>
      </c>
      <c r="B133" s="83">
        <v>1485</v>
      </c>
      <c r="C133" s="83">
        <v>522.30999999999995</v>
      </c>
      <c r="D133" s="83">
        <v>149.94</v>
      </c>
      <c r="E133" s="83">
        <v>2157.25</v>
      </c>
    </row>
    <row r="134" spans="1:5" x14ac:dyDescent="0.3">
      <c r="A134" s="54" t="s">
        <v>243</v>
      </c>
      <c r="B134" s="83"/>
      <c r="C134" s="83">
        <v>104</v>
      </c>
      <c r="D134" s="83"/>
      <c r="E134" s="83">
        <v>104</v>
      </c>
    </row>
    <row r="135" spans="1:5" x14ac:dyDescent="0.3">
      <c r="A135" s="54" t="s">
        <v>244</v>
      </c>
      <c r="B135" s="83"/>
      <c r="C135" s="83"/>
      <c r="D135" s="83">
        <v>700</v>
      </c>
      <c r="E135" s="83">
        <v>700</v>
      </c>
    </row>
    <row r="136" spans="1:5" x14ac:dyDescent="0.3">
      <c r="A136" s="54" t="s">
        <v>107</v>
      </c>
      <c r="B136" s="83">
        <v>37093.800000000003</v>
      </c>
      <c r="C136" s="83">
        <v>1440</v>
      </c>
      <c r="D136" s="83">
        <v>11860.56</v>
      </c>
      <c r="E136" s="83">
        <v>50394.36</v>
      </c>
    </row>
    <row r="137" spans="1:5" x14ac:dyDescent="0.3">
      <c r="A137" s="54" t="s">
        <v>108</v>
      </c>
      <c r="B137" s="83">
        <v>1553.13</v>
      </c>
      <c r="C137" s="83">
        <v>4023.51</v>
      </c>
      <c r="D137" s="83">
        <v>9822.17</v>
      </c>
      <c r="E137" s="83">
        <v>15398.810000000001</v>
      </c>
    </row>
    <row r="138" spans="1:5" x14ac:dyDescent="0.3">
      <c r="A138" s="54" t="s">
        <v>109</v>
      </c>
      <c r="B138" s="83">
        <v>442.4</v>
      </c>
      <c r="C138" s="83">
        <v>442.4</v>
      </c>
      <c r="D138" s="83">
        <v>703.56</v>
      </c>
      <c r="E138" s="83">
        <v>1588.36</v>
      </c>
    </row>
    <row r="139" spans="1:5" x14ac:dyDescent="0.3">
      <c r="A139" s="54" t="s">
        <v>245</v>
      </c>
      <c r="B139" s="83">
        <v>52.81</v>
      </c>
      <c r="C139" s="83">
        <v>506</v>
      </c>
      <c r="D139" s="83"/>
      <c r="E139" s="83">
        <v>558.80999999999995</v>
      </c>
    </row>
    <row r="140" spans="1:5" x14ac:dyDescent="0.3">
      <c r="A140" s="54" t="s">
        <v>246</v>
      </c>
      <c r="B140" s="83"/>
      <c r="C140" s="83">
        <v>6499.95</v>
      </c>
      <c r="D140" s="83">
        <v>54.05</v>
      </c>
      <c r="E140" s="83">
        <v>6554</v>
      </c>
    </row>
    <row r="141" spans="1:5" x14ac:dyDescent="0.3">
      <c r="A141" s="54" t="s">
        <v>247</v>
      </c>
      <c r="B141" s="83">
        <v>1216.08</v>
      </c>
      <c r="C141" s="83"/>
      <c r="D141" s="83">
        <v>5877.92</v>
      </c>
      <c r="E141" s="83">
        <v>7094</v>
      </c>
    </row>
    <row r="142" spans="1:5" x14ac:dyDescent="0.3">
      <c r="A142" s="54" t="s">
        <v>248</v>
      </c>
      <c r="B142" s="83">
        <v>1283.21</v>
      </c>
      <c r="C142" s="83">
        <v>829.4</v>
      </c>
      <c r="D142" s="83">
        <v>134513.41</v>
      </c>
      <c r="E142" s="83">
        <v>136626.01999999999</v>
      </c>
    </row>
    <row r="143" spans="1:5" x14ac:dyDescent="0.3">
      <c r="A143" s="54" t="s">
        <v>249</v>
      </c>
      <c r="B143" s="83"/>
      <c r="C143" s="83">
        <v>181.86</v>
      </c>
      <c r="D143" s="83"/>
      <c r="E143" s="83">
        <v>181.86</v>
      </c>
    </row>
    <row r="144" spans="1:5" x14ac:dyDescent="0.3">
      <c r="A144" s="54" t="s">
        <v>250</v>
      </c>
      <c r="B144" s="83">
        <v>339</v>
      </c>
      <c r="C144" s="83">
        <v>372.1</v>
      </c>
      <c r="D144" s="83">
        <v>2346</v>
      </c>
      <c r="E144" s="83">
        <v>3057.1</v>
      </c>
    </row>
    <row r="145" spans="1:5" x14ac:dyDescent="0.3">
      <c r="A145" s="54" t="s">
        <v>251</v>
      </c>
      <c r="B145" s="83">
        <v>1268.24</v>
      </c>
      <c r="C145" s="83">
        <v>911.44</v>
      </c>
      <c r="D145" s="83">
        <v>375.01</v>
      </c>
      <c r="E145" s="83">
        <v>2554.6900000000005</v>
      </c>
    </row>
    <row r="146" spans="1:5" x14ac:dyDescent="0.3">
      <c r="A146" s="54" t="s">
        <v>110</v>
      </c>
      <c r="B146" s="83"/>
      <c r="C146" s="83">
        <v>1878.75</v>
      </c>
      <c r="D146" s="83"/>
      <c r="E146" s="83">
        <v>1878.75</v>
      </c>
    </row>
    <row r="147" spans="1:5" x14ac:dyDescent="0.3">
      <c r="A147" s="54" t="s">
        <v>111</v>
      </c>
      <c r="B147" s="83">
        <v>7774.51</v>
      </c>
      <c r="C147" s="83">
        <v>4078.99</v>
      </c>
      <c r="D147" s="83">
        <v>19745.55</v>
      </c>
      <c r="E147" s="83">
        <v>31599.05</v>
      </c>
    </row>
    <row r="148" spans="1:5" x14ac:dyDescent="0.3">
      <c r="A148" s="54" t="s">
        <v>112</v>
      </c>
      <c r="B148" s="83">
        <v>21892.84</v>
      </c>
      <c r="C148" s="83">
        <v>5945.12</v>
      </c>
      <c r="D148" s="83">
        <v>7804.42</v>
      </c>
      <c r="E148" s="83">
        <v>35642.379999999997</v>
      </c>
    </row>
    <row r="149" spans="1:5" x14ac:dyDescent="0.3">
      <c r="A149" s="54" t="s">
        <v>252</v>
      </c>
      <c r="B149" s="83">
        <v>577.37</v>
      </c>
      <c r="C149" s="83">
        <v>733</v>
      </c>
      <c r="D149" s="83">
        <v>33.74</v>
      </c>
      <c r="E149" s="83">
        <v>1344.11</v>
      </c>
    </row>
    <row r="150" spans="1:5" x14ac:dyDescent="0.3">
      <c r="A150" s="54" t="s">
        <v>113</v>
      </c>
      <c r="B150" s="83"/>
      <c r="C150" s="83">
        <v>865.58</v>
      </c>
      <c r="D150" s="83">
        <v>6499.32</v>
      </c>
      <c r="E150" s="83">
        <v>7364.9</v>
      </c>
    </row>
    <row r="151" spans="1:5" x14ac:dyDescent="0.3">
      <c r="A151" s="54" t="s">
        <v>253</v>
      </c>
      <c r="B151" s="83">
        <v>1348</v>
      </c>
      <c r="C151" s="83">
        <v>371.6</v>
      </c>
      <c r="D151" s="83">
        <v>5174.4399999999996</v>
      </c>
      <c r="E151" s="83">
        <v>6894.0399999999991</v>
      </c>
    </row>
    <row r="152" spans="1:5" x14ac:dyDescent="0.3">
      <c r="A152" s="54" t="s">
        <v>254</v>
      </c>
      <c r="B152" s="83"/>
      <c r="C152" s="83"/>
      <c r="D152" s="83">
        <v>6260</v>
      </c>
      <c r="E152" s="83">
        <v>6260</v>
      </c>
    </row>
    <row r="153" spans="1:5" x14ac:dyDescent="0.3">
      <c r="A153" s="54" t="s">
        <v>255</v>
      </c>
      <c r="B153" s="83">
        <v>1816.27</v>
      </c>
      <c r="C153" s="83">
        <v>1655.92</v>
      </c>
      <c r="D153" s="83">
        <v>235.9</v>
      </c>
      <c r="E153" s="83">
        <v>3708.09</v>
      </c>
    </row>
    <row r="154" spans="1:5" x14ac:dyDescent="0.3">
      <c r="A154" s="54" t="s">
        <v>256</v>
      </c>
      <c r="B154" s="83"/>
      <c r="C154" s="83">
        <v>793.03</v>
      </c>
      <c r="D154" s="83">
        <v>1013.6</v>
      </c>
      <c r="E154" s="83">
        <v>1806.63</v>
      </c>
    </row>
    <row r="155" spans="1:5" x14ac:dyDescent="0.3">
      <c r="A155" s="54" t="s">
        <v>257</v>
      </c>
      <c r="B155" s="83">
        <v>39.94</v>
      </c>
      <c r="C155" s="83"/>
      <c r="D155" s="83"/>
      <c r="E155" s="83">
        <v>39.94</v>
      </c>
    </row>
    <row r="156" spans="1:5" x14ac:dyDescent="0.3">
      <c r="A156" s="54" t="s">
        <v>258</v>
      </c>
      <c r="B156" s="83"/>
      <c r="C156" s="83">
        <v>974</v>
      </c>
      <c r="D156" s="83">
        <v>159</v>
      </c>
      <c r="E156" s="83">
        <v>1133</v>
      </c>
    </row>
    <row r="157" spans="1:5" x14ac:dyDescent="0.3">
      <c r="A157" s="54" t="s">
        <v>114</v>
      </c>
      <c r="B157" s="83">
        <v>2213.5</v>
      </c>
      <c r="C157" s="83">
        <v>13.2</v>
      </c>
      <c r="D157" s="83"/>
      <c r="E157" s="83">
        <v>2226.6999999999998</v>
      </c>
    </row>
    <row r="158" spans="1:5" x14ac:dyDescent="0.3">
      <c r="A158" s="54" t="s">
        <v>259</v>
      </c>
      <c r="B158" s="83">
        <v>1510.32</v>
      </c>
      <c r="C158" s="83"/>
      <c r="D158" s="83"/>
      <c r="E158" s="83">
        <v>1510.32</v>
      </c>
    </row>
    <row r="159" spans="1:5" x14ac:dyDescent="0.3">
      <c r="A159" s="54" t="s">
        <v>115</v>
      </c>
      <c r="B159" s="83">
        <v>3387.72</v>
      </c>
      <c r="C159" s="83">
        <v>8191.94</v>
      </c>
      <c r="D159" s="83">
        <v>11763.45</v>
      </c>
      <c r="E159" s="83">
        <v>23343.11</v>
      </c>
    </row>
    <row r="160" spans="1:5" x14ac:dyDescent="0.3">
      <c r="A160" s="54" t="s">
        <v>260</v>
      </c>
      <c r="B160" s="83">
        <v>27.8</v>
      </c>
      <c r="C160" s="83">
        <v>708</v>
      </c>
      <c r="D160" s="83"/>
      <c r="E160" s="83">
        <v>735.8</v>
      </c>
    </row>
    <row r="161" spans="1:5" x14ac:dyDescent="0.3">
      <c r="A161" s="54" t="s">
        <v>261</v>
      </c>
      <c r="B161" s="83">
        <v>516</v>
      </c>
      <c r="C161" s="83">
        <v>395</v>
      </c>
      <c r="D161" s="83">
        <v>194.99</v>
      </c>
      <c r="E161" s="83">
        <v>1105.99</v>
      </c>
    </row>
    <row r="162" spans="1:5" x14ac:dyDescent="0.3">
      <c r="A162" s="54" t="s">
        <v>262</v>
      </c>
      <c r="B162" s="83">
        <v>3185</v>
      </c>
      <c r="C162" s="83"/>
      <c r="D162" s="83"/>
      <c r="E162" s="83">
        <v>3185</v>
      </c>
    </row>
    <row r="163" spans="1:5" x14ac:dyDescent="0.3">
      <c r="A163" s="54" t="s">
        <v>263</v>
      </c>
      <c r="B163" s="83">
        <v>329</v>
      </c>
      <c r="C163" s="83">
        <v>329</v>
      </c>
      <c r="D163" s="83"/>
      <c r="E163" s="83">
        <v>658</v>
      </c>
    </row>
    <row r="164" spans="1:5" x14ac:dyDescent="0.3">
      <c r="A164" s="54" t="s">
        <v>264</v>
      </c>
      <c r="B164" s="83"/>
      <c r="C164" s="83"/>
      <c r="D164" s="83">
        <v>2167.06</v>
      </c>
      <c r="E164" s="83">
        <v>2167.06</v>
      </c>
    </row>
    <row r="165" spans="1:5" x14ac:dyDescent="0.3">
      <c r="A165" s="54" t="s">
        <v>265</v>
      </c>
      <c r="B165" s="83">
        <v>180.3</v>
      </c>
      <c r="C165" s="83">
        <v>99</v>
      </c>
      <c r="D165" s="83">
        <v>142</v>
      </c>
      <c r="E165" s="83">
        <v>421.3</v>
      </c>
    </row>
    <row r="166" spans="1:5" x14ac:dyDescent="0.3">
      <c r="A166" s="54" t="s">
        <v>116</v>
      </c>
      <c r="B166" s="83">
        <v>295.99</v>
      </c>
      <c r="C166" s="83"/>
      <c r="D166" s="83">
        <v>2590.75</v>
      </c>
      <c r="E166" s="83">
        <v>2886.74</v>
      </c>
    </row>
    <row r="167" spans="1:5" x14ac:dyDescent="0.3">
      <c r="A167" s="54" t="s">
        <v>266</v>
      </c>
      <c r="B167" s="83"/>
      <c r="C167" s="83"/>
      <c r="D167" s="83">
        <v>2000</v>
      </c>
      <c r="E167" s="83">
        <v>2000</v>
      </c>
    </row>
    <row r="168" spans="1:5" x14ac:dyDescent="0.3">
      <c r="A168" s="54" t="s">
        <v>117</v>
      </c>
      <c r="B168" s="83"/>
      <c r="C168" s="83"/>
      <c r="D168" s="83">
        <v>30</v>
      </c>
      <c r="E168" s="83">
        <v>30</v>
      </c>
    </row>
    <row r="169" spans="1:5" x14ac:dyDescent="0.3">
      <c r="A169" s="54" t="s">
        <v>267</v>
      </c>
      <c r="B169" s="83">
        <v>1747.5</v>
      </c>
      <c r="C169" s="83">
        <v>400</v>
      </c>
      <c r="D169" s="83"/>
      <c r="E169" s="83">
        <v>2147.5</v>
      </c>
    </row>
    <row r="170" spans="1:5" x14ac:dyDescent="0.3">
      <c r="A170" s="54" t="s">
        <v>118</v>
      </c>
      <c r="B170" s="83">
        <v>49.55</v>
      </c>
      <c r="C170" s="83">
        <v>50.86</v>
      </c>
      <c r="D170" s="83">
        <v>50.86</v>
      </c>
      <c r="E170" s="83">
        <v>151.26999999999998</v>
      </c>
    </row>
    <row r="171" spans="1:5" x14ac:dyDescent="0.3">
      <c r="A171" s="54" t="s">
        <v>268</v>
      </c>
      <c r="B171" s="83">
        <v>179.99</v>
      </c>
      <c r="C171" s="83"/>
      <c r="D171" s="83"/>
      <c r="E171" s="83">
        <v>179.99</v>
      </c>
    </row>
    <row r="172" spans="1:5" x14ac:dyDescent="0.3">
      <c r="A172" s="54" t="s">
        <v>269</v>
      </c>
      <c r="B172" s="83">
        <v>708</v>
      </c>
      <c r="C172" s="83"/>
      <c r="D172" s="83"/>
      <c r="E172" s="83">
        <v>708</v>
      </c>
    </row>
    <row r="173" spans="1:5" x14ac:dyDescent="0.3">
      <c r="A173" s="54" t="s">
        <v>119</v>
      </c>
      <c r="B173" s="83"/>
      <c r="C173" s="83">
        <v>9708.42</v>
      </c>
      <c r="D173" s="83"/>
      <c r="E173" s="83">
        <v>9708.42</v>
      </c>
    </row>
    <row r="174" spans="1:5" x14ac:dyDescent="0.3">
      <c r="A174" s="54" t="s">
        <v>332</v>
      </c>
      <c r="B174" s="83">
        <v>295</v>
      </c>
      <c r="C174" s="83">
        <v>108.5</v>
      </c>
      <c r="D174" s="83">
        <v>977</v>
      </c>
      <c r="E174" s="83">
        <v>1380.5</v>
      </c>
    </row>
    <row r="175" spans="1:5" x14ac:dyDescent="0.3">
      <c r="A175" s="54" t="s">
        <v>120</v>
      </c>
      <c r="B175" s="83"/>
      <c r="C175" s="83">
        <v>2354</v>
      </c>
      <c r="D175" s="83">
        <v>5608</v>
      </c>
      <c r="E175" s="83">
        <v>7962</v>
      </c>
    </row>
    <row r="176" spans="1:5" x14ac:dyDescent="0.3">
      <c r="A176" s="54" t="s">
        <v>270</v>
      </c>
      <c r="B176" s="83">
        <v>65.209999999999994</v>
      </c>
      <c r="C176" s="83">
        <v>985.92</v>
      </c>
      <c r="D176" s="83">
        <v>24.08</v>
      </c>
      <c r="E176" s="83">
        <v>1075.2099999999998</v>
      </c>
    </row>
    <row r="177" spans="1:5" x14ac:dyDescent="0.3">
      <c r="A177" s="54" t="s">
        <v>333</v>
      </c>
      <c r="B177" s="83"/>
      <c r="C177" s="83"/>
      <c r="D177" s="83">
        <v>735</v>
      </c>
      <c r="E177" s="83">
        <v>735</v>
      </c>
    </row>
    <row r="178" spans="1:5" x14ac:dyDescent="0.3">
      <c r="A178" s="54" t="s">
        <v>271</v>
      </c>
      <c r="B178" s="83">
        <v>1910</v>
      </c>
      <c r="C178" s="83"/>
      <c r="D178" s="83">
        <v>27.54</v>
      </c>
      <c r="E178" s="83">
        <v>1937.54</v>
      </c>
    </row>
    <row r="179" spans="1:5" x14ac:dyDescent="0.3">
      <c r="A179" s="54" t="s">
        <v>121</v>
      </c>
      <c r="B179" s="83">
        <v>56954.64</v>
      </c>
      <c r="C179" s="83">
        <v>2144.7800000000002</v>
      </c>
      <c r="D179" s="83">
        <v>5178.2700000000004</v>
      </c>
      <c r="E179" s="83">
        <v>64277.69</v>
      </c>
    </row>
    <row r="180" spans="1:5" x14ac:dyDescent="0.3">
      <c r="A180" s="54" t="s">
        <v>122</v>
      </c>
      <c r="B180" s="83"/>
      <c r="C180" s="83">
        <v>39.94</v>
      </c>
      <c r="D180" s="83">
        <v>1400</v>
      </c>
      <c r="E180" s="83">
        <v>1439.94</v>
      </c>
    </row>
    <row r="181" spans="1:5" x14ac:dyDescent="0.3">
      <c r="A181" s="54" t="s">
        <v>123</v>
      </c>
      <c r="B181" s="83">
        <v>3985.83</v>
      </c>
      <c r="C181" s="83">
        <v>46.61</v>
      </c>
      <c r="D181" s="83"/>
      <c r="E181" s="83">
        <v>4032.44</v>
      </c>
    </row>
    <row r="182" spans="1:5" x14ac:dyDescent="0.3">
      <c r="A182" s="54" t="s">
        <v>272</v>
      </c>
      <c r="B182" s="83"/>
      <c r="C182" s="83">
        <v>58.94</v>
      </c>
      <c r="D182" s="83"/>
      <c r="E182" s="83">
        <v>58.94</v>
      </c>
    </row>
    <row r="183" spans="1:5" x14ac:dyDescent="0.3">
      <c r="A183" s="54" t="s">
        <v>273</v>
      </c>
      <c r="B183" s="83"/>
      <c r="C183" s="83">
        <v>8.94</v>
      </c>
      <c r="D183" s="83"/>
      <c r="E183" s="83">
        <v>8.94</v>
      </c>
    </row>
    <row r="184" spans="1:5" x14ac:dyDescent="0.3">
      <c r="A184" s="54" t="s">
        <v>124</v>
      </c>
      <c r="B184" s="83">
        <v>4539.6000000000004</v>
      </c>
      <c r="C184" s="83"/>
      <c r="D184" s="83"/>
      <c r="E184" s="83">
        <v>4539.6000000000004</v>
      </c>
    </row>
    <row r="185" spans="1:5" x14ac:dyDescent="0.3">
      <c r="A185" s="54" t="s">
        <v>334</v>
      </c>
      <c r="B185" s="83">
        <v>8.94</v>
      </c>
      <c r="C185" s="83">
        <v>6.67</v>
      </c>
      <c r="D185" s="83"/>
      <c r="E185" s="83">
        <v>15.61</v>
      </c>
    </row>
    <row r="186" spans="1:5" x14ac:dyDescent="0.3">
      <c r="A186" s="54" t="s">
        <v>335</v>
      </c>
      <c r="B186" s="83"/>
      <c r="C186" s="83"/>
      <c r="D186" s="83">
        <v>286.74</v>
      </c>
      <c r="E186" s="83">
        <v>286.74</v>
      </c>
    </row>
    <row r="187" spans="1:5" x14ac:dyDescent="0.3">
      <c r="A187" s="54" t="s">
        <v>274</v>
      </c>
      <c r="B187" s="83"/>
      <c r="C187" s="83"/>
      <c r="D187" s="83">
        <v>15.14</v>
      </c>
      <c r="E187" s="83">
        <v>15.14</v>
      </c>
    </row>
    <row r="188" spans="1:5" x14ac:dyDescent="0.3">
      <c r="A188" s="54" t="s">
        <v>275</v>
      </c>
      <c r="B188" s="83">
        <v>61.05</v>
      </c>
      <c r="C188" s="83">
        <v>14.23</v>
      </c>
      <c r="D188" s="83"/>
      <c r="E188" s="83">
        <v>75.28</v>
      </c>
    </row>
    <row r="189" spans="1:5" x14ac:dyDescent="0.3">
      <c r="A189" s="54" t="s">
        <v>336</v>
      </c>
      <c r="B189" s="83"/>
      <c r="C189" s="83">
        <v>149</v>
      </c>
      <c r="D189" s="83"/>
      <c r="E189" s="83">
        <v>149</v>
      </c>
    </row>
    <row r="190" spans="1:5" x14ac:dyDescent="0.3">
      <c r="A190" s="54" t="s">
        <v>125</v>
      </c>
      <c r="B190" s="83">
        <v>74.83</v>
      </c>
      <c r="C190" s="83">
        <v>114.11</v>
      </c>
      <c r="D190" s="83">
        <v>61</v>
      </c>
      <c r="E190" s="83">
        <v>249.94</v>
      </c>
    </row>
    <row r="191" spans="1:5" x14ac:dyDescent="0.3">
      <c r="A191" s="54" t="s">
        <v>126</v>
      </c>
      <c r="B191" s="83"/>
      <c r="C191" s="83">
        <v>552.80999999999995</v>
      </c>
      <c r="D191" s="83"/>
      <c r="E191" s="83">
        <v>552.80999999999995</v>
      </c>
    </row>
    <row r="192" spans="1:5" x14ac:dyDescent="0.3">
      <c r="A192" s="54" t="s">
        <v>276</v>
      </c>
      <c r="B192" s="83">
        <v>5975.65</v>
      </c>
      <c r="C192" s="83">
        <v>65</v>
      </c>
      <c r="D192" s="83">
        <v>476.76</v>
      </c>
      <c r="E192" s="83">
        <v>6517.41</v>
      </c>
    </row>
    <row r="193" spans="1:5" x14ac:dyDescent="0.3">
      <c r="A193" s="54" t="s">
        <v>127</v>
      </c>
      <c r="B193" s="83"/>
      <c r="C193" s="83">
        <v>226.14</v>
      </c>
      <c r="D193" s="83">
        <v>52.81</v>
      </c>
      <c r="E193" s="83">
        <v>278.95</v>
      </c>
    </row>
    <row r="194" spans="1:5" x14ac:dyDescent="0.3">
      <c r="A194" s="54" t="s">
        <v>277</v>
      </c>
      <c r="B194" s="83"/>
      <c r="C194" s="83">
        <v>89.29</v>
      </c>
      <c r="D194" s="83">
        <v>726.88</v>
      </c>
      <c r="E194" s="83">
        <v>816.17</v>
      </c>
    </row>
    <row r="195" spans="1:5" x14ac:dyDescent="0.3">
      <c r="A195" s="54" t="s">
        <v>278</v>
      </c>
      <c r="B195" s="83">
        <v>806.25</v>
      </c>
      <c r="C195" s="83">
        <v>1266.25</v>
      </c>
      <c r="D195" s="83">
        <v>635</v>
      </c>
      <c r="E195" s="83">
        <v>2707.5</v>
      </c>
    </row>
    <row r="196" spans="1:5" x14ac:dyDescent="0.3">
      <c r="A196" s="54" t="s">
        <v>128</v>
      </c>
      <c r="B196" s="83">
        <v>93072.89</v>
      </c>
      <c r="C196" s="83">
        <v>28807.16</v>
      </c>
      <c r="D196" s="83">
        <v>16671.88</v>
      </c>
      <c r="E196" s="83">
        <v>138551.93</v>
      </c>
    </row>
    <row r="197" spans="1:5" x14ac:dyDescent="0.3">
      <c r="A197" s="54" t="s">
        <v>129</v>
      </c>
      <c r="B197" s="83">
        <v>839.99</v>
      </c>
      <c r="C197" s="83">
        <v>1182.57</v>
      </c>
      <c r="D197" s="83">
        <v>88403.13</v>
      </c>
      <c r="E197" s="83">
        <v>90425.69</v>
      </c>
    </row>
    <row r="198" spans="1:5" x14ac:dyDescent="0.3">
      <c r="A198" s="54" t="s">
        <v>279</v>
      </c>
      <c r="B198" s="83">
        <v>132</v>
      </c>
      <c r="C198" s="83">
        <v>160</v>
      </c>
      <c r="D198" s="83">
        <v>2463.92</v>
      </c>
      <c r="E198" s="83">
        <v>2755.92</v>
      </c>
    </row>
    <row r="199" spans="1:5" x14ac:dyDescent="0.3">
      <c r="A199" s="54" t="s">
        <v>280</v>
      </c>
      <c r="B199" s="83">
        <v>123.9</v>
      </c>
      <c r="C199" s="83">
        <v>1529</v>
      </c>
      <c r="D199" s="83">
        <v>1350</v>
      </c>
      <c r="E199" s="83">
        <v>3002.9</v>
      </c>
    </row>
    <row r="200" spans="1:5" x14ac:dyDescent="0.3">
      <c r="A200" s="54" t="s">
        <v>281</v>
      </c>
      <c r="B200" s="83">
        <v>275</v>
      </c>
      <c r="C200" s="83"/>
      <c r="D200" s="83"/>
      <c r="E200" s="83">
        <v>275</v>
      </c>
    </row>
    <row r="201" spans="1:5" x14ac:dyDescent="0.3">
      <c r="A201" s="54" t="s">
        <v>282</v>
      </c>
      <c r="B201" s="83">
        <v>363.75</v>
      </c>
      <c r="C201" s="83">
        <v>12800</v>
      </c>
      <c r="D201" s="83"/>
      <c r="E201" s="83">
        <v>13163.75</v>
      </c>
    </row>
    <row r="202" spans="1:5" x14ac:dyDescent="0.3">
      <c r="A202" s="54" t="s">
        <v>283</v>
      </c>
      <c r="B202" s="83">
        <v>69.75</v>
      </c>
      <c r="C202" s="83"/>
      <c r="D202" s="83">
        <v>359.7</v>
      </c>
      <c r="E202" s="83">
        <v>429.45</v>
      </c>
    </row>
    <row r="203" spans="1:5" x14ac:dyDescent="0.3">
      <c r="A203" s="54" t="s">
        <v>284</v>
      </c>
      <c r="B203" s="83"/>
      <c r="C203" s="83">
        <v>907.5</v>
      </c>
      <c r="D203" s="83"/>
      <c r="E203" s="83">
        <v>907.5</v>
      </c>
    </row>
    <row r="204" spans="1:5" x14ac:dyDescent="0.3">
      <c r="A204" s="54" t="s">
        <v>285</v>
      </c>
      <c r="B204" s="83">
        <v>1426.68</v>
      </c>
      <c r="C204" s="83"/>
      <c r="D204" s="83"/>
      <c r="E204" s="83">
        <v>1426.68</v>
      </c>
    </row>
    <row r="205" spans="1:5" x14ac:dyDescent="0.3">
      <c r="A205" s="54" t="s">
        <v>286</v>
      </c>
      <c r="B205" s="83"/>
      <c r="C205" s="83">
        <v>6499</v>
      </c>
      <c r="D205" s="83"/>
      <c r="E205" s="83">
        <v>6499</v>
      </c>
    </row>
    <row r="206" spans="1:5" x14ac:dyDescent="0.3">
      <c r="A206" s="54" t="s">
        <v>130</v>
      </c>
      <c r="B206" s="83"/>
      <c r="C206" s="83">
        <v>1612.5</v>
      </c>
      <c r="D206" s="83">
        <v>600</v>
      </c>
      <c r="E206" s="83">
        <v>2212.5</v>
      </c>
    </row>
    <row r="207" spans="1:5" x14ac:dyDescent="0.3">
      <c r="A207" s="54" t="s">
        <v>287</v>
      </c>
      <c r="B207" s="83"/>
      <c r="C207" s="83"/>
      <c r="D207" s="83">
        <v>843.75</v>
      </c>
      <c r="E207" s="83">
        <v>843.75</v>
      </c>
    </row>
    <row r="208" spans="1:5" x14ac:dyDescent="0.3">
      <c r="A208" s="54" t="s">
        <v>288</v>
      </c>
      <c r="B208" s="83">
        <v>1232.82</v>
      </c>
      <c r="C208" s="83">
        <v>748</v>
      </c>
      <c r="D208" s="83"/>
      <c r="E208" s="83">
        <v>1980.82</v>
      </c>
    </row>
    <row r="209" spans="1:5" x14ac:dyDescent="0.3">
      <c r="A209" s="54" t="s">
        <v>289</v>
      </c>
      <c r="B209" s="83"/>
      <c r="C209" s="83">
        <v>213.33</v>
      </c>
      <c r="D209" s="83"/>
      <c r="E209" s="83">
        <v>213.33</v>
      </c>
    </row>
    <row r="210" spans="1:5" x14ac:dyDescent="0.3">
      <c r="A210" s="54" t="s">
        <v>131</v>
      </c>
      <c r="B210" s="83"/>
      <c r="C210" s="83"/>
      <c r="D210" s="83">
        <v>496.94</v>
      </c>
      <c r="E210" s="83">
        <v>496.94</v>
      </c>
    </row>
    <row r="211" spans="1:5" x14ac:dyDescent="0.3">
      <c r="A211" s="54" t="s">
        <v>132</v>
      </c>
      <c r="B211" s="83"/>
      <c r="C211" s="83"/>
      <c r="D211" s="83">
        <v>171.51</v>
      </c>
      <c r="E211" s="83">
        <v>171.51</v>
      </c>
    </row>
    <row r="212" spans="1:5" x14ac:dyDescent="0.3">
      <c r="A212" s="54" t="s">
        <v>290</v>
      </c>
      <c r="B212" s="83">
        <v>8.94</v>
      </c>
      <c r="C212" s="83">
        <v>890.1</v>
      </c>
      <c r="D212" s="83"/>
      <c r="E212" s="83">
        <v>899.04000000000008</v>
      </c>
    </row>
    <row r="213" spans="1:5" x14ac:dyDescent="0.3">
      <c r="A213" s="54" t="s">
        <v>133</v>
      </c>
      <c r="B213" s="83"/>
      <c r="C213" s="83">
        <v>612.5</v>
      </c>
      <c r="D213" s="83"/>
      <c r="E213" s="83">
        <v>612.5</v>
      </c>
    </row>
    <row r="214" spans="1:5" x14ac:dyDescent="0.3">
      <c r="A214" s="54" t="s">
        <v>291</v>
      </c>
      <c r="B214" s="83"/>
      <c r="C214" s="83">
        <v>2649.6</v>
      </c>
      <c r="D214" s="83"/>
      <c r="E214" s="83">
        <v>2649.6</v>
      </c>
    </row>
    <row r="215" spans="1:5" x14ac:dyDescent="0.3">
      <c r="A215" s="54" t="s">
        <v>292</v>
      </c>
      <c r="B215" s="83"/>
      <c r="C215" s="83">
        <v>8.94</v>
      </c>
      <c r="D215" s="83"/>
      <c r="E215" s="83">
        <v>8.94</v>
      </c>
    </row>
    <row r="216" spans="1:5" x14ac:dyDescent="0.3">
      <c r="A216" s="54" t="s">
        <v>337</v>
      </c>
      <c r="B216" s="83"/>
      <c r="C216" s="83">
        <v>8.94</v>
      </c>
      <c r="D216" s="83"/>
      <c r="E216" s="83">
        <v>8.94</v>
      </c>
    </row>
    <row r="217" spans="1:5" x14ac:dyDescent="0.3">
      <c r="A217" s="54" t="s">
        <v>134</v>
      </c>
      <c r="B217" s="83">
        <v>293.89</v>
      </c>
      <c r="C217" s="83">
        <v>334.95</v>
      </c>
      <c r="D217" s="83">
        <v>36.6</v>
      </c>
      <c r="E217" s="83">
        <v>665.43999999999994</v>
      </c>
    </row>
    <row r="218" spans="1:5" x14ac:dyDescent="0.3">
      <c r="A218" s="54" t="s">
        <v>135</v>
      </c>
      <c r="B218" s="83">
        <v>74.150000000000006</v>
      </c>
      <c r="C218" s="83">
        <v>10200</v>
      </c>
      <c r="D218" s="83"/>
      <c r="E218" s="83">
        <v>10274.15</v>
      </c>
    </row>
    <row r="219" spans="1:5" x14ac:dyDescent="0.3">
      <c r="A219" s="54" t="s">
        <v>136</v>
      </c>
      <c r="B219" s="83"/>
      <c r="C219" s="83">
        <v>275</v>
      </c>
      <c r="D219" s="83">
        <v>2546.23</v>
      </c>
      <c r="E219" s="83">
        <v>2821.23</v>
      </c>
    </row>
    <row r="220" spans="1:5" x14ac:dyDescent="0.3">
      <c r="A220" s="54" t="s">
        <v>293</v>
      </c>
      <c r="B220" s="83"/>
      <c r="C220" s="83"/>
      <c r="D220" s="83">
        <v>139.06</v>
      </c>
      <c r="E220" s="83">
        <v>139.06</v>
      </c>
    </row>
    <row r="221" spans="1:5" x14ac:dyDescent="0.3">
      <c r="A221" s="54" t="s">
        <v>294</v>
      </c>
      <c r="B221" s="83">
        <v>330</v>
      </c>
      <c r="C221" s="83"/>
      <c r="D221" s="83">
        <v>1375</v>
      </c>
      <c r="E221" s="83">
        <v>1705</v>
      </c>
    </row>
    <row r="222" spans="1:5" x14ac:dyDescent="0.3">
      <c r="A222" s="54" t="s">
        <v>137</v>
      </c>
      <c r="B222" s="83">
        <v>30</v>
      </c>
      <c r="C222" s="83"/>
      <c r="D222" s="83"/>
      <c r="E222" s="83">
        <v>30</v>
      </c>
    </row>
    <row r="223" spans="1:5" x14ac:dyDescent="0.3">
      <c r="A223" s="54" t="s">
        <v>295</v>
      </c>
      <c r="B223" s="83">
        <v>406.22</v>
      </c>
      <c r="C223" s="83">
        <v>125.5</v>
      </c>
      <c r="D223" s="83">
        <v>310.63</v>
      </c>
      <c r="E223" s="83">
        <v>842.35</v>
      </c>
    </row>
    <row r="224" spans="1:5" x14ac:dyDescent="0.3">
      <c r="A224" s="54" t="s">
        <v>338</v>
      </c>
      <c r="B224" s="83"/>
      <c r="C224" s="83"/>
      <c r="D224" s="83">
        <v>966.43</v>
      </c>
      <c r="E224" s="83">
        <v>966.43</v>
      </c>
    </row>
    <row r="225" spans="1:5" x14ac:dyDescent="0.3">
      <c r="A225" s="54" t="s">
        <v>138</v>
      </c>
      <c r="B225" s="83"/>
      <c r="C225" s="83">
        <v>5785.28</v>
      </c>
      <c r="D225" s="83">
        <v>848.64</v>
      </c>
      <c r="E225" s="83">
        <v>6633.92</v>
      </c>
    </row>
    <row r="226" spans="1:5" x14ac:dyDescent="0.3">
      <c r="A226" s="54" t="s">
        <v>139</v>
      </c>
      <c r="B226" s="83">
        <v>9994.4699999999993</v>
      </c>
      <c r="C226" s="83">
        <v>4441.0200000000004</v>
      </c>
      <c r="D226" s="83">
        <v>6269.57</v>
      </c>
      <c r="E226" s="83">
        <v>20705.059999999998</v>
      </c>
    </row>
    <row r="227" spans="1:5" x14ac:dyDescent="0.3">
      <c r="A227" s="54" t="s">
        <v>140</v>
      </c>
      <c r="B227" s="83"/>
      <c r="C227" s="83"/>
      <c r="D227" s="83">
        <v>6152.6</v>
      </c>
      <c r="E227" s="83">
        <v>6152.6</v>
      </c>
    </row>
    <row r="228" spans="1:5" x14ac:dyDescent="0.3">
      <c r="A228" s="54" t="s">
        <v>141</v>
      </c>
      <c r="B228" s="83">
        <v>74.150000000000006</v>
      </c>
      <c r="C228" s="83"/>
      <c r="D228" s="83"/>
      <c r="E228" s="83">
        <v>74.150000000000006</v>
      </c>
    </row>
    <row r="229" spans="1:5" x14ac:dyDescent="0.3">
      <c r="A229" s="54" t="s">
        <v>296</v>
      </c>
      <c r="B229" s="83">
        <v>301.25</v>
      </c>
      <c r="C229" s="83"/>
      <c r="D229" s="83"/>
      <c r="E229" s="83">
        <v>301.25</v>
      </c>
    </row>
    <row r="230" spans="1:5" x14ac:dyDescent="0.3">
      <c r="A230" s="54" t="s">
        <v>297</v>
      </c>
      <c r="B230" s="83">
        <v>75</v>
      </c>
      <c r="C230" s="83"/>
      <c r="D230" s="83"/>
      <c r="E230" s="83">
        <v>75</v>
      </c>
    </row>
    <row r="231" spans="1:5" x14ac:dyDescent="0.3">
      <c r="A231" s="54" t="s">
        <v>298</v>
      </c>
      <c r="B231" s="83">
        <v>144.47999999999999</v>
      </c>
      <c r="C231" s="83"/>
      <c r="D231" s="83">
        <v>1200</v>
      </c>
      <c r="E231" s="83">
        <v>1344.48</v>
      </c>
    </row>
    <row r="232" spans="1:5" x14ac:dyDescent="0.3">
      <c r="A232" s="54" t="s">
        <v>142</v>
      </c>
      <c r="B232" s="83">
        <v>437.91</v>
      </c>
      <c r="C232" s="83">
        <v>1924.65</v>
      </c>
      <c r="D232" s="83">
        <v>40</v>
      </c>
      <c r="E232" s="83">
        <v>2402.56</v>
      </c>
    </row>
    <row r="233" spans="1:5" x14ac:dyDescent="0.3">
      <c r="A233" s="54" t="s">
        <v>299</v>
      </c>
      <c r="B233" s="83">
        <v>103</v>
      </c>
      <c r="C233" s="83">
        <v>103</v>
      </c>
      <c r="D233" s="83">
        <v>158.08000000000001</v>
      </c>
      <c r="E233" s="83">
        <v>364.08000000000004</v>
      </c>
    </row>
    <row r="234" spans="1:5" x14ac:dyDescent="0.3">
      <c r="A234" s="54" t="s">
        <v>143</v>
      </c>
      <c r="B234" s="83">
        <v>23200.84</v>
      </c>
      <c r="C234" s="83">
        <v>2855.26</v>
      </c>
      <c r="D234" s="83">
        <v>6893.13</v>
      </c>
      <c r="E234" s="83">
        <v>32949.229999999996</v>
      </c>
    </row>
    <row r="235" spans="1:5" x14ac:dyDescent="0.3">
      <c r="A235" s="54" t="s">
        <v>144</v>
      </c>
      <c r="B235" s="83">
        <v>66</v>
      </c>
      <c r="C235" s="83">
        <v>376.48</v>
      </c>
      <c r="D235" s="83">
        <v>1285.19</v>
      </c>
      <c r="E235" s="83">
        <v>1727.67</v>
      </c>
    </row>
    <row r="236" spans="1:5" x14ac:dyDescent="0.3">
      <c r="A236" s="54" t="s">
        <v>300</v>
      </c>
      <c r="B236" s="83"/>
      <c r="C236" s="83"/>
      <c r="D236" s="83">
        <v>1570.9</v>
      </c>
      <c r="E236" s="83">
        <v>1570.9</v>
      </c>
    </row>
    <row r="237" spans="1:5" x14ac:dyDescent="0.3">
      <c r="A237" s="54" t="s">
        <v>339</v>
      </c>
      <c r="B237" s="83">
        <v>80.599999999999994</v>
      </c>
      <c r="C237" s="83"/>
      <c r="D237" s="83"/>
      <c r="E237" s="83">
        <v>80.599999999999994</v>
      </c>
    </row>
    <row r="238" spans="1:5" x14ac:dyDescent="0.3">
      <c r="A238" s="54" t="s">
        <v>145</v>
      </c>
      <c r="B238" s="83">
        <v>3431.29</v>
      </c>
      <c r="C238" s="83">
        <v>1855.82</v>
      </c>
      <c r="D238" s="83">
        <v>207.64</v>
      </c>
      <c r="E238" s="83">
        <v>5494.75</v>
      </c>
    </row>
    <row r="239" spans="1:5" x14ac:dyDescent="0.3">
      <c r="A239" s="54" t="s">
        <v>340</v>
      </c>
      <c r="B239" s="83"/>
      <c r="C239" s="83">
        <v>12138.13</v>
      </c>
      <c r="D239" s="83">
        <v>1242.6400000000001</v>
      </c>
      <c r="E239" s="83">
        <v>13380.769999999999</v>
      </c>
    </row>
    <row r="240" spans="1:5" x14ac:dyDescent="0.3">
      <c r="A240" s="54" t="s">
        <v>146</v>
      </c>
      <c r="B240" s="83">
        <v>441</v>
      </c>
      <c r="C240" s="83">
        <v>550.79999999999995</v>
      </c>
      <c r="D240" s="83">
        <v>517.6</v>
      </c>
      <c r="E240" s="83">
        <v>1509.4</v>
      </c>
    </row>
    <row r="241" spans="1:5" x14ac:dyDescent="0.3">
      <c r="A241" s="54" t="s">
        <v>147</v>
      </c>
      <c r="B241" s="83">
        <v>40.409999999999997</v>
      </c>
      <c r="C241" s="83"/>
      <c r="D241" s="83"/>
      <c r="E241" s="83">
        <v>40.409999999999997</v>
      </c>
    </row>
    <row r="242" spans="1:5" x14ac:dyDescent="0.3">
      <c r="A242" s="54" t="s">
        <v>148</v>
      </c>
      <c r="B242" s="83">
        <v>80.680000000000007</v>
      </c>
      <c r="C242" s="83">
        <v>1916.24</v>
      </c>
      <c r="D242" s="83">
        <v>15.14</v>
      </c>
      <c r="E242" s="83">
        <v>2012.0600000000002</v>
      </c>
    </row>
    <row r="243" spans="1:5" x14ac:dyDescent="0.3">
      <c r="A243" s="54" t="s">
        <v>301</v>
      </c>
      <c r="B243" s="83"/>
      <c r="C243" s="83">
        <v>4000</v>
      </c>
      <c r="D243" s="83"/>
      <c r="E243" s="83">
        <v>4000</v>
      </c>
    </row>
    <row r="244" spans="1:5" x14ac:dyDescent="0.3">
      <c r="A244" s="54" t="s">
        <v>341</v>
      </c>
      <c r="B244" s="83">
        <v>310</v>
      </c>
      <c r="C244" s="83"/>
      <c r="D244" s="83"/>
      <c r="E244" s="83">
        <v>310</v>
      </c>
    </row>
    <row r="245" spans="1:5" x14ac:dyDescent="0.3">
      <c r="A245" s="54" t="s">
        <v>342</v>
      </c>
      <c r="B245" s="83"/>
      <c r="C245" s="83">
        <v>329.69</v>
      </c>
      <c r="D245" s="83">
        <v>1554.29</v>
      </c>
      <c r="E245" s="83">
        <v>1883.98</v>
      </c>
    </row>
    <row r="246" spans="1:5" x14ac:dyDescent="0.3">
      <c r="A246" s="54" t="s">
        <v>302</v>
      </c>
      <c r="B246" s="83">
        <v>411.14</v>
      </c>
      <c r="C246" s="83">
        <v>-26.25</v>
      </c>
      <c r="D246" s="83"/>
      <c r="E246" s="83">
        <v>384.89</v>
      </c>
    </row>
    <row r="247" spans="1:5" x14ac:dyDescent="0.3">
      <c r="A247" s="54" t="s">
        <v>343</v>
      </c>
      <c r="B247" s="83">
        <v>25652.86</v>
      </c>
      <c r="C247" s="83"/>
      <c r="D247" s="83">
        <v>1087.5</v>
      </c>
      <c r="E247" s="83">
        <v>26740.36</v>
      </c>
    </row>
    <row r="248" spans="1:5" x14ac:dyDescent="0.3">
      <c r="A248" s="54" t="s">
        <v>303</v>
      </c>
      <c r="B248" s="83">
        <v>4025.7</v>
      </c>
      <c r="C248" s="83"/>
      <c r="D248" s="83">
        <v>10854.63</v>
      </c>
      <c r="E248" s="83">
        <v>14880.329999999998</v>
      </c>
    </row>
    <row r="249" spans="1:5" x14ac:dyDescent="0.3">
      <c r="A249" s="54" t="s">
        <v>304</v>
      </c>
      <c r="B249" s="83"/>
      <c r="C249" s="83">
        <v>141.9</v>
      </c>
      <c r="D249" s="83"/>
      <c r="E249" s="83">
        <v>141.9</v>
      </c>
    </row>
    <row r="250" spans="1:5" x14ac:dyDescent="0.3">
      <c r="A250" s="54" t="s">
        <v>149</v>
      </c>
      <c r="B250" s="83">
        <v>42087</v>
      </c>
      <c r="C250" s="83"/>
      <c r="D250" s="83">
        <v>1275</v>
      </c>
      <c r="E250" s="83">
        <v>43362</v>
      </c>
    </row>
    <row r="251" spans="1:5" x14ac:dyDescent="0.3">
      <c r="A251" s="54" t="s">
        <v>344</v>
      </c>
      <c r="B251" s="83">
        <v>-123.47</v>
      </c>
      <c r="C251" s="83">
        <v>803.72</v>
      </c>
      <c r="D251" s="83"/>
      <c r="E251" s="83">
        <v>680.25</v>
      </c>
    </row>
    <row r="252" spans="1:5" x14ac:dyDescent="0.3">
      <c r="A252" s="54" t="s">
        <v>345</v>
      </c>
      <c r="B252" s="83"/>
      <c r="C252" s="83"/>
      <c r="D252" s="83">
        <v>20</v>
      </c>
      <c r="E252" s="83">
        <v>20</v>
      </c>
    </row>
    <row r="253" spans="1:5" x14ac:dyDescent="0.3">
      <c r="A253" s="54" t="s">
        <v>346</v>
      </c>
      <c r="B253" s="83">
        <v>631.16</v>
      </c>
      <c r="C253" s="83">
        <v>26.72</v>
      </c>
      <c r="D253" s="83">
        <v>92.53</v>
      </c>
      <c r="E253" s="83">
        <v>750.41</v>
      </c>
    </row>
    <row r="254" spans="1:5" x14ac:dyDescent="0.3">
      <c r="A254" s="54" t="s">
        <v>150</v>
      </c>
      <c r="B254" s="83">
        <v>907.75</v>
      </c>
      <c r="C254" s="83">
        <v>261.75</v>
      </c>
      <c r="D254" s="83">
        <v>518</v>
      </c>
      <c r="E254" s="83">
        <v>1687.5</v>
      </c>
    </row>
    <row r="255" spans="1:5" x14ac:dyDescent="0.3">
      <c r="A255" s="54" t="s">
        <v>151</v>
      </c>
      <c r="B255" s="83">
        <v>299</v>
      </c>
      <c r="C255" s="83"/>
      <c r="D255" s="83">
        <v>299</v>
      </c>
      <c r="E255" s="83">
        <v>598</v>
      </c>
    </row>
    <row r="256" spans="1:5" x14ac:dyDescent="0.3">
      <c r="A256" s="54" t="s">
        <v>305</v>
      </c>
      <c r="B256" s="83">
        <v>583.63</v>
      </c>
      <c r="C256" s="83">
        <v>1567.93</v>
      </c>
      <c r="D256" s="83">
        <v>6131.66</v>
      </c>
      <c r="E256" s="83">
        <v>8283.2199999999993</v>
      </c>
    </row>
    <row r="257" spans="1:5" x14ac:dyDescent="0.3">
      <c r="A257" s="54" t="s">
        <v>306</v>
      </c>
      <c r="B257" s="83">
        <v>253</v>
      </c>
      <c r="C257" s="83">
        <v>253</v>
      </c>
      <c r="D257" s="83">
        <v>253</v>
      </c>
      <c r="E257" s="83">
        <v>759</v>
      </c>
    </row>
    <row r="258" spans="1:5" x14ac:dyDescent="0.3">
      <c r="A258" s="54" t="s">
        <v>152</v>
      </c>
      <c r="B258" s="83">
        <v>3548.69</v>
      </c>
      <c r="C258" s="83">
        <v>4613.71</v>
      </c>
      <c r="D258" s="83">
        <v>3327.41</v>
      </c>
      <c r="E258" s="83">
        <v>11489.81</v>
      </c>
    </row>
    <row r="259" spans="1:5" x14ac:dyDescent="0.3">
      <c r="A259" s="54" t="s">
        <v>153</v>
      </c>
      <c r="B259" s="83">
        <v>2120</v>
      </c>
      <c r="C259" s="83"/>
      <c r="D259" s="83">
        <v>35484</v>
      </c>
      <c r="E259" s="83">
        <v>37604</v>
      </c>
    </row>
    <row r="260" spans="1:5" x14ac:dyDescent="0.3">
      <c r="A260" s="54" t="s">
        <v>307</v>
      </c>
      <c r="B260" s="83"/>
      <c r="C260" s="83">
        <v>297</v>
      </c>
      <c r="D260" s="83"/>
      <c r="E260" s="83">
        <v>297</v>
      </c>
    </row>
    <row r="261" spans="1:5" x14ac:dyDescent="0.3">
      <c r="A261" s="54" t="s">
        <v>154</v>
      </c>
      <c r="B261" s="83">
        <v>582</v>
      </c>
      <c r="C261" s="83">
        <v>11491.69</v>
      </c>
      <c r="D261" s="83">
        <v>95103.42</v>
      </c>
      <c r="E261" s="83">
        <v>107177.11</v>
      </c>
    </row>
    <row r="262" spans="1:5" x14ac:dyDescent="0.3">
      <c r="A262" s="54" t="s">
        <v>308</v>
      </c>
      <c r="B262" s="83">
        <v>435</v>
      </c>
      <c r="C262" s="83">
        <v>1435.86</v>
      </c>
      <c r="D262" s="83">
        <v>651.80999999999995</v>
      </c>
      <c r="E262" s="83">
        <v>2522.67</v>
      </c>
    </row>
    <row r="263" spans="1:5" x14ac:dyDescent="0.3">
      <c r="A263" s="54" t="s">
        <v>155</v>
      </c>
      <c r="B263" s="83"/>
      <c r="C263" s="83"/>
      <c r="D263" s="83">
        <v>31590</v>
      </c>
      <c r="E263" s="83">
        <v>31590</v>
      </c>
    </row>
    <row r="264" spans="1:5" x14ac:dyDescent="0.3">
      <c r="A264" s="54" t="s">
        <v>156</v>
      </c>
      <c r="B264" s="83">
        <v>6782</v>
      </c>
      <c r="C264" s="83">
        <v>20522</v>
      </c>
      <c r="D264" s="83">
        <v>13547.04</v>
      </c>
      <c r="E264" s="83">
        <v>40851.040000000001</v>
      </c>
    </row>
    <row r="265" spans="1:5" x14ac:dyDescent="0.3">
      <c r="A265" s="54" t="s">
        <v>309</v>
      </c>
      <c r="B265" s="83">
        <v>169.61</v>
      </c>
      <c r="C265" s="83">
        <v>4066.38</v>
      </c>
      <c r="D265" s="83">
        <v>342.54</v>
      </c>
      <c r="E265" s="83">
        <v>4578.53</v>
      </c>
    </row>
    <row r="266" spans="1:5" x14ac:dyDescent="0.3">
      <c r="A266" s="54" t="s">
        <v>310</v>
      </c>
      <c r="B266" s="83">
        <v>2451.13</v>
      </c>
      <c r="C266" s="83"/>
      <c r="D266" s="83">
        <v>37.22</v>
      </c>
      <c r="E266" s="83">
        <v>2488.35</v>
      </c>
    </row>
    <row r="267" spans="1:5" x14ac:dyDescent="0.3">
      <c r="A267" s="54" t="s">
        <v>311</v>
      </c>
      <c r="B267" s="83">
        <v>3160</v>
      </c>
      <c r="C267" s="83"/>
      <c r="D267" s="83">
        <v>572.05999999999995</v>
      </c>
      <c r="E267" s="83">
        <v>3732.06</v>
      </c>
    </row>
    <row r="268" spans="1:5" x14ac:dyDescent="0.3">
      <c r="A268" s="54" t="s">
        <v>312</v>
      </c>
      <c r="B268" s="83"/>
      <c r="C268" s="83">
        <v>1276.1500000000001</v>
      </c>
      <c r="D268" s="83">
        <v>4706.54</v>
      </c>
      <c r="E268" s="83">
        <v>5982.6900000000005</v>
      </c>
    </row>
    <row r="269" spans="1:5" x14ac:dyDescent="0.3">
      <c r="A269" s="54" t="s">
        <v>313</v>
      </c>
      <c r="B269" s="83">
        <v>64.400000000000006</v>
      </c>
      <c r="C269" s="83"/>
      <c r="D269" s="83"/>
      <c r="E269" s="83">
        <v>64.400000000000006</v>
      </c>
    </row>
    <row r="270" spans="1:5" x14ac:dyDescent="0.3">
      <c r="A270" s="54" t="s">
        <v>314</v>
      </c>
      <c r="B270" s="83"/>
      <c r="C270" s="83"/>
      <c r="D270" s="83">
        <v>539.65</v>
      </c>
      <c r="E270" s="83">
        <v>539.65</v>
      </c>
    </row>
    <row r="271" spans="1:5" x14ac:dyDescent="0.3">
      <c r="A271" s="54" t="s">
        <v>315</v>
      </c>
      <c r="B271" s="83"/>
      <c r="C271" s="83">
        <v>291.97000000000003</v>
      </c>
      <c r="D271" s="83">
        <v>903.79</v>
      </c>
      <c r="E271" s="83">
        <v>1195.76</v>
      </c>
    </row>
    <row r="272" spans="1:5" x14ac:dyDescent="0.3">
      <c r="A272" s="54" t="s">
        <v>316</v>
      </c>
      <c r="B272" s="83"/>
      <c r="C272" s="83"/>
      <c r="D272" s="83">
        <v>27.54</v>
      </c>
      <c r="E272" s="83">
        <v>27.54</v>
      </c>
    </row>
    <row r="273" spans="1:5" x14ac:dyDescent="0.3">
      <c r="A273" s="54" t="s">
        <v>157</v>
      </c>
      <c r="B273" s="83"/>
      <c r="C273" s="83">
        <v>547.98</v>
      </c>
      <c r="D273" s="83"/>
      <c r="E273" s="83">
        <v>547.98</v>
      </c>
    </row>
    <row r="274" spans="1:5" x14ac:dyDescent="0.3">
      <c r="A274" s="54" t="s">
        <v>180</v>
      </c>
      <c r="B274" s="83">
        <v>832500.91999999993</v>
      </c>
      <c r="C274" s="83">
        <v>725462.71999999974</v>
      </c>
      <c r="D274" s="83">
        <v>1526926.0399999991</v>
      </c>
      <c r="E274" s="83">
        <v>3084889.68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2"/>
  <sheetViews>
    <sheetView workbookViewId="0">
      <selection activeCell="A32" sqref="A32"/>
    </sheetView>
  </sheetViews>
  <sheetFormatPr defaultRowHeight="14.4" x14ac:dyDescent="0.3"/>
  <cols>
    <col min="1" max="1" width="40.5546875" customWidth="1"/>
    <col min="2" max="2" width="22.109375" customWidth="1"/>
  </cols>
  <sheetData>
    <row r="1" spans="1:3" x14ac:dyDescent="0.3">
      <c r="A1" t="s">
        <v>46</v>
      </c>
      <c r="B1" t="s">
        <v>349</v>
      </c>
      <c r="C1" t="s">
        <v>350</v>
      </c>
    </row>
    <row r="2" spans="1:3" x14ac:dyDescent="0.3">
      <c r="A2" t="s">
        <v>128</v>
      </c>
      <c r="B2" s="84">
        <v>93072.89</v>
      </c>
      <c r="C2" t="s">
        <v>41</v>
      </c>
    </row>
    <row r="3" spans="1:3" x14ac:dyDescent="0.3">
      <c r="A3" t="s">
        <v>121</v>
      </c>
      <c r="B3" s="84">
        <v>56954.64</v>
      </c>
      <c r="C3" t="s">
        <v>41</v>
      </c>
    </row>
    <row r="4" spans="1:3" x14ac:dyDescent="0.3">
      <c r="A4" t="s">
        <v>69</v>
      </c>
      <c r="B4" s="84">
        <v>44026.6</v>
      </c>
      <c r="C4" t="s">
        <v>41</v>
      </c>
    </row>
    <row r="5" spans="1:3" x14ac:dyDescent="0.3">
      <c r="A5" t="s">
        <v>149</v>
      </c>
      <c r="B5" s="84">
        <v>42087</v>
      </c>
      <c r="C5" t="s">
        <v>41</v>
      </c>
    </row>
    <row r="6" spans="1:3" x14ac:dyDescent="0.3">
      <c r="A6" t="s">
        <v>107</v>
      </c>
      <c r="B6" s="84">
        <v>37093.800000000003</v>
      </c>
      <c r="C6" t="s">
        <v>41</v>
      </c>
    </row>
    <row r="7" spans="1:3" x14ac:dyDescent="0.3">
      <c r="A7" t="s">
        <v>92</v>
      </c>
      <c r="B7" s="84">
        <v>34139.279999999999</v>
      </c>
      <c r="C7" t="s">
        <v>41</v>
      </c>
    </row>
    <row r="8" spans="1:3" x14ac:dyDescent="0.3">
      <c r="A8" t="s">
        <v>232</v>
      </c>
      <c r="B8" s="84">
        <v>33047</v>
      </c>
      <c r="C8" t="s">
        <v>41</v>
      </c>
    </row>
    <row r="9" spans="1:3" x14ac:dyDescent="0.3">
      <c r="A9" t="s">
        <v>63</v>
      </c>
      <c r="B9" s="84">
        <v>32873.599999999999</v>
      </c>
      <c r="C9" t="s">
        <v>41</v>
      </c>
    </row>
    <row r="10" spans="1:3" x14ac:dyDescent="0.3">
      <c r="A10" t="s">
        <v>53</v>
      </c>
      <c r="B10" s="84">
        <v>28036.82</v>
      </c>
      <c r="C10" t="s">
        <v>41</v>
      </c>
    </row>
    <row r="11" spans="1:3" x14ac:dyDescent="0.3">
      <c r="A11" t="s">
        <v>106</v>
      </c>
      <c r="B11" s="84">
        <v>26691.1</v>
      </c>
      <c r="C11" t="s">
        <v>41</v>
      </c>
    </row>
    <row r="12" spans="1:3" x14ac:dyDescent="0.3">
      <c r="A12" t="s">
        <v>343</v>
      </c>
      <c r="B12" s="84">
        <v>25652.86</v>
      </c>
      <c r="C12" t="s">
        <v>41</v>
      </c>
    </row>
    <row r="13" spans="1:3" x14ac:dyDescent="0.3">
      <c r="A13" t="s">
        <v>89</v>
      </c>
      <c r="B13" s="84">
        <v>24757.5</v>
      </c>
      <c r="C13" t="s">
        <v>41</v>
      </c>
    </row>
    <row r="14" spans="1:3" x14ac:dyDescent="0.3">
      <c r="A14" t="s">
        <v>143</v>
      </c>
      <c r="B14" s="84">
        <v>23200.84</v>
      </c>
      <c r="C14" t="s">
        <v>41</v>
      </c>
    </row>
    <row r="15" spans="1:3" x14ac:dyDescent="0.3">
      <c r="A15" t="s">
        <v>112</v>
      </c>
      <c r="B15" s="84">
        <v>21892.84</v>
      </c>
      <c r="C15" t="s">
        <v>41</v>
      </c>
    </row>
    <row r="16" spans="1:3" x14ac:dyDescent="0.3">
      <c r="A16" t="s">
        <v>95</v>
      </c>
      <c r="B16" s="84">
        <v>21500</v>
      </c>
      <c r="C16" t="s">
        <v>41</v>
      </c>
    </row>
    <row r="17" spans="1:3" x14ac:dyDescent="0.3">
      <c r="A17" t="s">
        <v>233</v>
      </c>
      <c r="B17" s="84">
        <v>20883.169999999998</v>
      </c>
      <c r="C17" t="s">
        <v>41</v>
      </c>
    </row>
    <row r="18" spans="1:3" x14ac:dyDescent="0.3">
      <c r="A18" t="s">
        <v>230</v>
      </c>
      <c r="B18" s="84">
        <v>20335.27</v>
      </c>
      <c r="C18" t="s">
        <v>41</v>
      </c>
    </row>
    <row r="19" spans="1:3" x14ac:dyDescent="0.3">
      <c r="A19" t="s">
        <v>202</v>
      </c>
      <c r="B19" s="84">
        <v>16926.05</v>
      </c>
      <c r="C19" t="s">
        <v>41</v>
      </c>
    </row>
    <row r="20" spans="1:3" x14ac:dyDescent="0.3">
      <c r="A20" t="s">
        <v>204</v>
      </c>
      <c r="B20" s="84">
        <v>13455.33</v>
      </c>
      <c r="C20" t="s">
        <v>41</v>
      </c>
    </row>
    <row r="21" spans="1:3" x14ac:dyDescent="0.3">
      <c r="A21" t="s">
        <v>196</v>
      </c>
      <c r="B21" s="84">
        <v>12169</v>
      </c>
      <c r="C21" t="s">
        <v>41</v>
      </c>
    </row>
    <row r="22" spans="1:3" x14ac:dyDescent="0.3">
      <c r="A22" t="s">
        <v>139</v>
      </c>
      <c r="B22" s="84">
        <v>9994.4699999999993</v>
      </c>
      <c r="C22" t="s">
        <v>41</v>
      </c>
    </row>
    <row r="23" spans="1:3" x14ac:dyDescent="0.3">
      <c r="A23" t="s">
        <v>208</v>
      </c>
      <c r="B23" s="84">
        <v>8089.78</v>
      </c>
      <c r="C23" t="s">
        <v>41</v>
      </c>
    </row>
    <row r="24" spans="1:3" x14ac:dyDescent="0.3">
      <c r="A24" t="s">
        <v>111</v>
      </c>
      <c r="B24" s="84">
        <v>7774.51</v>
      </c>
      <c r="C24" t="s">
        <v>41</v>
      </c>
    </row>
    <row r="25" spans="1:3" x14ac:dyDescent="0.3">
      <c r="A25" t="s">
        <v>54</v>
      </c>
      <c r="B25" s="84">
        <v>7392.88</v>
      </c>
      <c r="C25" t="s">
        <v>41</v>
      </c>
    </row>
    <row r="26" spans="1:3" x14ac:dyDescent="0.3">
      <c r="A26" t="s">
        <v>195</v>
      </c>
      <c r="B26" s="84">
        <v>7278.75</v>
      </c>
      <c r="C26" t="s">
        <v>41</v>
      </c>
    </row>
    <row r="27" spans="1:3" x14ac:dyDescent="0.3">
      <c r="A27" t="s">
        <v>194</v>
      </c>
      <c r="B27" s="84">
        <v>7028.85</v>
      </c>
      <c r="C27" t="s">
        <v>41</v>
      </c>
    </row>
    <row r="28" spans="1:3" x14ac:dyDescent="0.3">
      <c r="A28" t="s">
        <v>156</v>
      </c>
      <c r="B28" s="84">
        <v>6782</v>
      </c>
      <c r="C28" t="s">
        <v>41</v>
      </c>
    </row>
    <row r="29" spans="1:3" x14ac:dyDescent="0.3">
      <c r="A29" t="s">
        <v>276</v>
      </c>
      <c r="B29" s="84">
        <v>5975.65</v>
      </c>
      <c r="C29" t="s">
        <v>41</v>
      </c>
    </row>
    <row r="30" spans="1:3" x14ac:dyDescent="0.3">
      <c r="A30" t="s">
        <v>226</v>
      </c>
      <c r="B30" s="84">
        <v>4994.13</v>
      </c>
      <c r="C30" t="s">
        <v>41</v>
      </c>
    </row>
    <row r="31" spans="1:3" x14ac:dyDescent="0.3">
      <c r="A31" t="s">
        <v>72</v>
      </c>
      <c r="B31" s="84">
        <v>4873.0600000000004</v>
      </c>
      <c r="C31" t="s">
        <v>41</v>
      </c>
    </row>
    <row r="32" spans="1:3" x14ac:dyDescent="0.3">
      <c r="A32" t="s">
        <v>221</v>
      </c>
      <c r="B32" s="84">
        <v>4862.3900000000003</v>
      </c>
      <c r="C32" t="s">
        <v>41</v>
      </c>
    </row>
    <row r="33" spans="1:3" x14ac:dyDescent="0.3">
      <c r="A33" t="s">
        <v>124</v>
      </c>
      <c r="B33" s="84">
        <v>4539.6000000000004</v>
      </c>
      <c r="C33" t="s">
        <v>41</v>
      </c>
    </row>
    <row r="34" spans="1:3" x14ac:dyDescent="0.3">
      <c r="A34" t="s">
        <v>52</v>
      </c>
      <c r="B34" s="84">
        <v>4443.1400000000003</v>
      </c>
      <c r="C34" t="s">
        <v>41</v>
      </c>
    </row>
    <row r="35" spans="1:3" x14ac:dyDescent="0.3">
      <c r="A35" t="s">
        <v>303</v>
      </c>
      <c r="B35" s="84">
        <v>4025.7</v>
      </c>
      <c r="C35" t="s">
        <v>41</v>
      </c>
    </row>
    <row r="36" spans="1:3" x14ac:dyDescent="0.3">
      <c r="A36" t="s">
        <v>123</v>
      </c>
      <c r="B36" s="84">
        <v>3985.83</v>
      </c>
      <c r="C36" t="s">
        <v>41</v>
      </c>
    </row>
    <row r="37" spans="1:3" x14ac:dyDescent="0.3">
      <c r="A37" t="s">
        <v>58</v>
      </c>
      <c r="B37" s="84">
        <v>3949.21</v>
      </c>
      <c r="C37" t="s">
        <v>41</v>
      </c>
    </row>
    <row r="38" spans="1:3" x14ac:dyDescent="0.3">
      <c r="A38" t="s">
        <v>200</v>
      </c>
      <c r="B38" s="84">
        <v>3948.44</v>
      </c>
      <c r="C38" t="s">
        <v>41</v>
      </c>
    </row>
    <row r="39" spans="1:3" x14ac:dyDescent="0.3">
      <c r="A39" t="s">
        <v>84</v>
      </c>
      <c r="B39" s="84">
        <v>3942.08</v>
      </c>
      <c r="C39" t="s">
        <v>41</v>
      </c>
    </row>
    <row r="40" spans="1:3" x14ac:dyDescent="0.3">
      <c r="A40" t="s">
        <v>152</v>
      </c>
      <c r="B40" s="84">
        <v>3548.69</v>
      </c>
      <c r="C40" t="s">
        <v>41</v>
      </c>
    </row>
    <row r="41" spans="1:3" x14ac:dyDescent="0.3">
      <c r="A41" t="s">
        <v>145</v>
      </c>
      <c r="B41" s="84">
        <v>3431.29</v>
      </c>
      <c r="C41" t="s">
        <v>41</v>
      </c>
    </row>
    <row r="42" spans="1:3" x14ac:dyDescent="0.3">
      <c r="A42" t="s">
        <v>115</v>
      </c>
      <c r="B42" s="84">
        <v>3387.72</v>
      </c>
      <c r="C42" t="s">
        <v>41</v>
      </c>
    </row>
    <row r="43" spans="1:3" x14ac:dyDescent="0.3">
      <c r="A43" t="s">
        <v>102</v>
      </c>
      <c r="B43" s="84">
        <v>3321.16</v>
      </c>
      <c r="C43" t="s">
        <v>41</v>
      </c>
    </row>
    <row r="44" spans="1:3" x14ac:dyDescent="0.3">
      <c r="A44" t="s">
        <v>56</v>
      </c>
      <c r="B44" s="84">
        <v>3210.99</v>
      </c>
      <c r="C44" t="s">
        <v>41</v>
      </c>
    </row>
    <row r="45" spans="1:3" x14ac:dyDescent="0.3">
      <c r="A45" t="s">
        <v>262</v>
      </c>
      <c r="B45" s="84">
        <v>3185</v>
      </c>
      <c r="C45" t="s">
        <v>41</v>
      </c>
    </row>
    <row r="46" spans="1:3" x14ac:dyDescent="0.3">
      <c r="A46" t="s">
        <v>311</v>
      </c>
      <c r="B46" s="84">
        <v>3160</v>
      </c>
      <c r="C46" t="s">
        <v>41</v>
      </c>
    </row>
    <row r="47" spans="1:3" x14ac:dyDescent="0.3">
      <c r="A47" t="s">
        <v>101</v>
      </c>
      <c r="B47" s="84">
        <v>2825.77</v>
      </c>
      <c r="C47" t="s">
        <v>41</v>
      </c>
    </row>
    <row r="48" spans="1:3" x14ac:dyDescent="0.3">
      <c r="A48" t="s">
        <v>237</v>
      </c>
      <c r="B48" s="84">
        <v>2677.98</v>
      </c>
      <c r="C48" t="s">
        <v>41</v>
      </c>
    </row>
    <row r="49" spans="1:3" x14ac:dyDescent="0.3">
      <c r="A49" t="s">
        <v>207</v>
      </c>
      <c r="B49" s="84">
        <v>2500</v>
      </c>
      <c r="C49" t="s">
        <v>41</v>
      </c>
    </row>
    <row r="50" spans="1:3" x14ac:dyDescent="0.3">
      <c r="A50" t="s">
        <v>310</v>
      </c>
      <c r="B50" s="84">
        <v>2451.13</v>
      </c>
      <c r="C50" t="s">
        <v>41</v>
      </c>
    </row>
    <row r="51" spans="1:3" x14ac:dyDescent="0.3">
      <c r="A51" t="s">
        <v>94</v>
      </c>
      <c r="B51" s="84">
        <v>2389.02</v>
      </c>
      <c r="C51" t="s">
        <v>41</v>
      </c>
    </row>
    <row r="52" spans="1:3" x14ac:dyDescent="0.3">
      <c r="A52" t="s">
        <v>228</v>
      </c>
      <c r="B52" s="84">
        <v>2358.81</v>
      </c>
      <c r="C52" t="s">
        <v>41</v>
      </c>
    </row>
    <row r="53" spans="1:3" x14ac:dyDescent="0.3">
      <c r="A53" t="s">
        <v>64</v>
      </c>
      <c r="B53" s="84">
        <v>2222.5300000000002</v>
      </c>
      <c r="C53" t="s">
        <v>41</v>
      </c>
    </row>
    <row r="54" spans="1:3" x14ac:dyDescent="0.3">
      <c r="A54" t="s">
        <v>114</v>
      </c>
      <c r="B54" s="84">
        <v>2213.5</v>
      </c>
      <c r="C54" t="s">
        <v>41</v>
      </c>
    </row>
    <row r="55" spans="1:3" x14ac:dyDescent="0.3">
      <c r="A55" t="s">
        <v>153</v>
      </c>
      <c r="B55" s="84">
        <v>2120</v>
      </c>
      <c r="C55" t="s">
        <v>41</v>
      </c>
    </row>
    <row r="56" spans="1:3" x14ac:dyDescent="0.3">
      <c r="A56" t="s">
        <v>271</v>
      </c>
      <c r="B56" s="84">
        <v>1910</v>
      </c>
      <c r="C56" t="s">
        <v>41</v>
      </c>
    </row>
    <row r="57" spans="1:3" x14ac:dyDescent="0.3">
      <c r="A57" t="s">
        <v>98</v>
      </c>
      <c r="B57" s="84">
        <v>1851.75</v>
      </c>
      <c r="C57" t="s">
        <v>41</v>
      </c>
    </row>
    <row r="58" spans="1:3" x14ac:dyDescent="0.3">
      <c r="A58" t="s">
        <v>255</v>
      </c>
      <c r="B58" s="84">
        <v>1816.27</v>
      </c>
      <c r="C58" t="s">
        <v>41</v>
      </c>
    </row>
    <row r="59" spans="1:3" x14ac:dyDescent="0.3">
      <c r="A59" t="s">
        <v>267</v>
      </c>
      <c r="B59" s="84">
        <v>1747.5</v>
      </c>
      <c r="C59" t="s">
        <v>41</v>
      </c>
    </row>
    <row r="60" spans="1:3" x14ac:dyDescent="0.3">
      <c r="A60" t="s">
        <v>189</v>
      </c>
      <c r="B60" s="84">
        <v>1699.49</v>
      </c>
      <c r="C60" t="s">
        <v>41</v>
      </c>
    </row>
    <row r="61" spans="1:3" x14ac:dyDescent="0.3">
      <c r="A61" t="s">
        <v>100</v>
      </c>
      <c r="B61" s="84">
        <v>1632.2</v>
      </c>
      <c r="C61" t="s">
        <v>41</v>
      </c>
    </row>
    <row r="62" spans="1:3" x14ac:dyDescent="0.3">
      <c r="A62" t="s">
        <v>108</v>
      </c>
      <c r="B62" s="84">
        <v>1553.13</v>
      </c>
      <c r="C62" t="s">
        <v>41</v>
      </c>
    </row>
    <row r="63" spans="1:3" x14ac:dyDescent="0.3">
      <c r="A63" t="s">
        <v>259</v>
      </c>
      <c r="B63" s="84">
        <v>1510.32</v>
      </c>
      <c r="C63" t="s">
        <v>41</v>
      </c>
    </row>
    <row r="64" spans="1:3" x14ac:dyDescent="0.3">
      <c r="A64" t="s">
        <v>327</v>
      </c>
      <c r="B64" s="84">
        <v>1500</v>
      </c>
      <c r="C64" t="s">
        <v>41</v>
      </c>
    </row>
    <row r="65" spans="1:3" x14ac:dyDescent="0.3">
      <c r="A65" t="s">
        <v>242</v>
      </c>
      <c r="B65" s="84">
        <v>1485</v>
      </c>
      <c r="C65" t="s">
        <v>41</v>
      </c>
    </row>
    <row r="66" spans="1:3" x14ac:dyDescent="0.3">
      <c r="A66" t="s">
        <v>85</v>
      </c>
      <c r="B66" s="84">
        <v>1479.34</v>
      </c>
      <c r="C66" t="s">
        <v>41</v>
      </c>
    </row>
    <row r="67" spans="1:3" x14ac:dyDescent="0.3">
      <c r="A67" t="s">
        <v>285</v>
      </c>
      <c r="B67" s="84">
        <v>1426.68</v>
      </c>
      <c r="C67" t="s">
        <v>41</v>
      </c>
    </row>
    <row r="68" spans="1:3" x14ac:dyDescent="0.3">
      <c r="A68" t="s">
        <v>241</v>
      </c>
      <c r="B68" s="84">
        <v>1399.84</v>
      </c>
      <c r="C68" t="s">
        <v>41</v>
      </c>
    </row>
    <row r="69" spans="1:3" x14ac:dyDescent="0.3">
      <c r="A69" t="s">
        <v>253</v>
      </c>
      <c r="B69" s="84">
        <v>1348</v>
      </c>
      <c r="C69" t="s">
        <v>41</v>
      </c>
    </row>
    <row r="70" spans="1:3" x14ac:dyDescent="0.3">
      <c r="A70" t="s">
        <v>248</v>
      </c>
      <c r="B70" s="84">
        <v>1283.21</v>
      </c>
      <c r="C70" t="s">
        <v>41</v>
      </c>
    </row>
    <row r="71" spans="1:3" x14ac:dyDescent="0.3">
      <c r="A71" t="s">
        <v>251</v>
      </c>
      <c r="B71" s="84">
        <v>1268.24</v>
      </c>
      <c r="C71" t="s">
        <v>41</v>
      </c>
    </row>
    <row r="72" spans="1:3" x14ac:dyDescent="0.3">
      <c r="A72" t="s">
        <v>288</v>
      </c>
      <c r="B72" s="84">
        <v>1232.82</v>
      </c>
      <c r="C72" t="s">
        <v>41</v>
      </c>
    </row>
    <row r="73" spans="1:3" x14ac:dyDescent="0.3">
      <c r="A73" t="s">
        <v>247</v>
      </c>
      <c r="B73" s="84">
        <v>1216.08</v>
      </c>
      <c r="C73" t="s">
        <v>41</v>
      </c>
    </row>
    <row r="74" spans="1:3" x14ac:dyDescent="0.3">
      <c r="A74" t="s">
        <v>62</v>
      </c>
      <c r="B74" s="84">
        <v>1154.81</v>
      </c>
      <c r="C74" t="s">
        <v>41</v>
      </c>
    </row>
    <row r="75" spans="1:3" x14ac:dyDescent="0.3">
      <c r="A75" t="s">
        <v>50</v>
      </c>
      <c r="B75" s="84">
        <v>1061.18</v>
      </c>
      <c r="C75" t="s">
        <v>41</v>
      </c>
    </row>
    <row r="76" spans="1:3" x14ac:dyDescent="0.3">
      <c r="A76" t="s">
        <v>57</v>
      </c>
      <c r="B76" s="84">
        <v>1025</v>
      </c>
      <c r="C76" t="s">
        <v>41</v>
      </c>
    </row>
    <row r="77" spans="1:3" x14ac:dyDescent="0.3">
      <c r="A77" t="s">
        <v>236</v>
      </c>
      <c r="B77" s="84">
        <v>980.58</v>
      </c>
      <c r="C77" t="s">
        <v>41</v>
      </c>
    </row>
    <row r="78" spans="1:3" x14ac:dyDescent="0.3">
      <c r="A78" t="s">
        <v>150</v>
      </c>
      <c r="B78" s="84">
        <v>907.75</v>
      </c>
      <c r="C78" t="s">
        <v>41</v>
      </c>
    </row>
    <row r="79" spans="1:3" x14ac:dyDescent="0.3">
      <c r="A79" t="s">
        <v>88</v>
      </c>
      <c r="B79" s="84">
        <v>841.25</v>
      </c>
      <c r="C79" t="s">
        <v>41</v>
      </c>
    </row>
    <row r="80" spans="1:3" x14ac:dyDescent="0.3">
      <c r="A80" t="s">
        <v>129</v>
      </c>
      <c r="B80" s="84">
        <v>839.99</v>
      </c>
      <c r="C80" t="s">
        <v>41</v>
      </c>
    </row>
    <row r="81" spans="1:3" x14ac:dyDescent="0.3">
      <c r="A81" t="s">
        <v>90</v>
      </c>
      <c r="B81" s="84">
        <v>828.18</v>
      </c>
      <c r="C81" t="s">
        <v>41</v>
      </c>
    </row>
    <row r="82" spans="1:3" x14ac:dyDescent="0.3">
      <c r="A82" t="s">
        <v>278</v>
      </c>
      <c r="B82" s="84">
        <v>806.25</v>
      </c>
      <c r="C82" t="s">
        <v>41</v>
      </c>
    </row>
    <row r="83" spans="1:3" x14ac:dyDescent="0.3">
      <c r="A83" t="s">
        <v>197</v>
      </c>
      <c r="B83" s="84">
        <v>754.15</v>
      </c>
      <c r="C83" t="s">
        <v>41</v>
      </c>
    </row>
    <row r="84" spans="1:3" x14ac:dyDescent="0.3">
      <c r="A84" t="s">
        <v>269</v>
      </c>
      <c r="B84" s="84">
        <v>708</v>
      </c>
      <c r="C84" t="s">
        <v>41</v>
      </c>
    </row>
    <row r="85" spans="1:3" x14ac:dyDescent="0.3">
      <c r="A85" t="s">
        <v>73</v>
      </c>
      <c r="B85" s="84">
        <v>635</v>
      </c>
      <c r="C85" t="s">
        <v>41</v>
      </c>
    </row>
    <row r="86" spans="1:3" x14ac:dyDescent="0.3">
      <c r="A86" t="s">
        <v>201</v>
      </c>
      <c r="B86" s="84">
        <v>633.15</v>
      </c>
      <c r="C86" t="s">
        <v>41</v>
      </c>
    </row>
    <row r="87" spans="1:3" x14ac:dyDescent="0.3">
      <c r="A87" t="s">
        <v>346</v>
      </c>
      <c r="B87" s="84">
        <v>631.16</v>
      </c>
      <c r="C87" t="s">
        <v>41</v>
      </c>
    </row>
    <row r="88" spans="1:3" x14ac:dyDescent="0.3">
      <c r="A88" t="s">
        <v>193</v>
      </c>
      <c r="B88" s="84">
        <v>617.95000000000005</v>
      </c>
      <c r="C88" t="s">
        <v>41</v>
      </c>
    </row>
    <row r="89" spans="1:3" x14ac:dyDescent="0.3">
      <c r="A89" t="s">
        <v>305</v>
      </c>
      <c r="B89" s="84">
        <v>583.63</v>
      </c>
      <c r="C89" t="s">
        <v>41</v>
      </c>
    </row>
    <row r="90" spans="1:3" x14ac:dyDescent="0.3">
      <c r="A90" t="s">
        <v>154</v>
      </c>
      <c r="B90" s="84">
        <v>582</v>
      </c>
      <c r="C90" t="s">
        <v>41</v>
      </c>
    </row>
    <row r="91" spans="1:3" x14ac:dyDescent="0.3">
      <c r="A91" t="s">
        <v>252</v>
      </c>
      <c r="B91" s="84">
        <v>577.37</v>
      </c>
      <c r="C91" t="s">
        <v>41</v>
      </c>
    </row>
    <row r="92" spans="1:3" x14ac:dyDescent="0.3">
      <c r="A92" t="s">
        <v>190</v>
      </c>
      <c r="B92" s="84">
        <v>563.1</v>
      </c>
      <c r="C92" t="s">
        <v>41</v>
      </c>
    </row>
    <row r="93" spans="1:3" x14ac:dyDescent="0.3">
      <c r="A93" t="s">
        <v>325</v>
      </c>
      <c r="B93" s="84">
        <v>558.54</v>
      </c>
      <c r="C93" t="s">
        <v>41</v>
      </c>
    </row>
    <row r="94" spans="1:3" x14ac:dyDescent="0.3">
      <c r="A94" t="s">
        <v>261</v>
      </c>
      <c r="B94" s="84">
        <v>516</v>
      </c>
      <c r="C94" t="s">
        <v>41</v>
      </c>
    </row>
    <row r="95" spans="1:3" x14ac:dyDescent="0.3">
      <c r="A95" t="s">
        <v>109</v>
      </c>
      <c r="B95" s="84">
        <v>442.4</v>
      </c>
      <c r="C95" t="s">
        <v>41</v>
      </c>
    </row>
    <row r="96" spans="1:3" x14ac:dyDescent="0.3">
      <c r="A96" t="s">
        <v>146</v>
      </c>
      <c r="B96" s="84">
        <v>441</v>
      </c>
      <c r="C96" t="s">
        <v>41</v>
      </c>
    </row>
    <row r="97" spans="1:3" x14ac:dyDescent="0.3">
      <c r="A97" t="s">
        <v>142</v>
      </c>
      <c r="B97" s="84">
        <v>437.91</v>
      </c>
      <c r="C97" t="s">
        <v>41</v>
      </c>
    </row>
    <row r="98" spans="1:3" x14ac:dyDescent="0.3">
      <c r="A98" t="s">
        <v>308</v>
      </c>
      <c r="B98" s="84">
        <v>435</v>
      </c>
      <c r="C98" t="s">
        <v>41</v>
      </c>
    </row>
    <row r="99" spans="1:3" x14ac:dyDescent="0.3">
      <c r="A99" t="s">
        <v>67</v>
      </c>
      <c r="B99" s="84">
        <v>427.78</v>
      </c>
      <c r="C99" t="s">
        <v>41</v>
      </c>
    </row>
    <row r="100" spans="1:3" x14ac:dyDescent="0.3">
      <c r="A100" t="s">
        <v>302</v>
      </c>
      <c r="B100" s="84">
        <v>411.14</v>
      </c>
      <c r="C100" t="s">
        <v>41</v>
      </c>
    </row>
    <row r="101" spans="1:3" x14ac:dyDescent="0.3">
      <c r="A101" t="s">
        <v>295</v>
      </c>
      <c r="B101" s="84">
        <v>406.22</v>
      </c>
      <c r="C101" t="s">
        <v>41</v>
      </c>
    </row>
    <row r="102" spans="1:3" x14ac:dyDescent="0.3">
      <c r="A102" t="s">
        <v>211</v>
      </c>
      <c r="B102" s="84">
        <v>393</v>
      </c>
      <c r="C102" t="s">
        <v>41</v>
      </c>
    </row>
    <row r="103" spans="1:3" x14ac:dyDescent="0.3">
      <c r="A103" t="s">
        <v>282</v>
      </c>
      <c r="B103" s="84">
        <v>363.75</v>
      </c>
      <c r="C103" t="s">
        <v>41</v>
      </c>
    </row>
    <row r="104" spans="1:3" x14ac:dyDescent="0.3">
      <c r="A104" t="s">
        <v>70</v>
      </c>
      <c r="B104" s="84">
        <v>346.48</v>
      </c>
      <c r="C104" t="s">
        <v>41</v>
      </c>
    </row>
    <row r="105" spans="1:3" x14ac:dyDescent="0.3">
      <c r="A105" t="s">
        <v>250</v>
      </c>
      <c r="B105" s="84">
        <v>339</v>
      </c>
      <c r="C105" t="s">
        <v>41</v>
      </c>
    </row>
    <row r="106" spans="1:3" x14ac:dyDescent="0.3">
      <c r="A106" t="s">
        <v>294</v>
      </c>
      <c r="B106" s="84">
        <v>330</v>
      </c>
      <c r="C106" t="s">
        <v>41</v>
      </c>
    </row>
    <row r="107" spans="1:3" x14ac:dyDescent="0.3">
      <c r="A107" t="s">
        <v>263</v>
      </c>
      <c r="B107" s="84">
        <v>329</v>
      </c>
      <c r="C107" t="s">
        <v>41</v>
      </c>
    </row>
    <row r="108" spans="1:3" x14ac:dyDescent="0.3">
      <c r="A108" t="s">
        <v>210</v>
      </c>
      <c r="B108" s="84">
        <v>316.8</v>
      </c>
      <c r="C108" t="s">
        <v>41</v>
      </c>
    </row>
    <row r="109" spans="1:3" x14ac:dyDescent="0.3">
      <c r="A109" t="s">
        <v>341</v>
      </c>
      <c r="B109" s="84">
        <v>310</v>
      </c>
      <c r="C109" t="s">
        <v>41</v>
      </c>
    </row>
    <row r="110" spans="1:3" x14ac:dyDescent="0.3">
      <c r="A110" t="s">
        <v>296</v>
      </c>
      <c r="B110" s="84">
        <v>301.25</v>
      </c>
      <c r="C110" t="s">
        <v>41</v>
      </c>
    </row>
    <row r="111" spans="1:3" x14ac:dyDescent="0.3">
      <c r="A111" t="s">
        <v>322</v>
      </c>
      <c r="B111" s="84">
        <v>301</v>
      </c>
      <c r="C111" t="s">
        <v>41</v>
      </c>
    </row>
    <row r="112" spans="1:3" x14ac:dyDescent="0.3">
      <c r="A112" t="s">
        <v>151</v>
      </c>
      <c r="B112" s="84">
        <v>299</v>
      </c>
      <c r="C112" t="s">
        <v>41</v>
      </c>
    </row>
    <row r="113" spans="1:3" x14ac:dyDescent="0.3">
      <c r="A113" t="s">
        <v>116</v>
      </c>
      <c r="B113" s="84">
        <v>295.99</v>
      </c>
      <c r="C113" t="s">
        <v>41</v>
      </c>
    </row>
    <row r="114" spans="1:3" x14ac:dyDescent="0.3">
      <c r="A114" t="s">
        <v>332</v>
      </c>
      <c r="B114" s="84">
        <v>295</v>
      </c>
      <c r="C114" t="s">
        <v>41</v>
      </c>
    </row>
    <row r="115" spans="1:3" x14ac:dyDescent="0.3">
      <c r="A115" t="s">
        <v>134</v>
      </c>
      <c r="B115" s="84">
        <v>293.89</v>
      </c>
      <c r="C115" t="s">
        <v>41</v>
      </c>
    </row>
    <row r="116" spans="1:3" x14ac:dyDescent="0.3">
      <c r="A116" t="s">
        <v>231</v>
      </c>
      <c r="B116" s="84">
        <v>279.8</v>
      </c>
      <c r="C116" t="s">
        <v>41</v>
      </c>
    </row>
    <row r="117" spans="1:3" x14ac:dyDescent="0.3">
      <c r="A117" t="s">
        <v>281</v>
      </c>
      <c r="B117" s="84">
        <v>275</v>
      </c>
      <c r="C117" t="s">
        <v>41</v>
      </c>
    </row>
    <row r="118" spans="1:3" x14ac:dyDescent="0.3">
      <c r="A118" t="s">
        <v>306</v>
      </c>
      <c r="B118" s="84">
        <v>253</v>
      </c>
      <c r="C118" t="s">
        <v>41</v>
      </c>
    </row>
    <row r="119" spans="1:3" x14ac:dyDescent="0.3">
      <c r="A119" t="s">
        <v>218</v>
      </c>
      <c r="B119" s="84">
        <v>234.99</v>
      </c>
      <c r="C119" t="s">
        <v>41</v>
      </c>
    </row>
    <row r="120" spans="1:3" x14ac:dyDescent="0.3">
      <c r="A120" t="s">
        <v>217</v>
      </c>
      <c r="B120" s="84">
        <v>198</v>
      </c>
      <c r="C120" t="s">
        <v>41</v>
      </c>
    </row>
    <row r="121" spans="1:3" x14ac:dyDescent="0.3">
      <c r="A121" t="s">
        <v>71</v>
      </c>
      <c r="B121" s="84">
        <v>185</v>
      </c>
      <c r="C121" t="s">
        <v>41</v>
      </c>
    </row>
    <row r="122" spans="1:3" x14ac:dyDescent="0.3">
      <c r="A122" t="s">
        <v>265</v>
      </c>
      <c r="B122" s="84">
        <v>180.3</v>
      </c>
      <c r="C122" t="s">
        <v>41</v>
      </c>
    </row>
    <row r="123" spans="1:3" x14ac:dyDescent="0.3">
      <c r="A123" t="s">
        <v>268</v>
      </c>
      <c r="B123" s="84">
        <v>179.99</v>
      </c>
      <c r="C123" t="s">
        <v>41</v>
      </c>
    </row>
    <row r="124" spans="1:3" x14ac:dyDescent="0.3">
      <c r="A124" t="s">
        <v>79</v>
      </c>
      <c r="B124" s="84">
        <v>172.11</v>
      </c>
      <c r="C124" t="s">
        <v>41</v>
      </c>
    </row>
    <row r="125" spans="1:3" x14ac:dyDescent="0.3">
      <c r="A125" t="s">
        <v>309</v>
      </c>
      <c r="B125" s="84">
        <v>169.61</v>
      </c>
      <c r="C125" t="s">
        <v>41</v>
      </c>
    </row>
    <row r="126" spans="1:3" x14ac:dyDescent="0.3">
      <c r="A126" t="s">
        <v>298</v>
      </c>
      <c r="B126" s="84">
        <v>144.47999999999999</v>
      </c>
      <c r="C126" t="s">
        <v>41</v>
      </c>
    </row>
    <row r="127" spans="1:3" x14ac:dyDescent="0.3">
      <c r="A127" t="s">
        <v>185</v>
      </c>
      <c r="B127" s="84">
        <v>142.88</v>
      </c>
      <c r="C127" t="s">
        <v>41</v>
      </c>
    </row>
    <row r="128" spans="1:3" x14ac:dyDescent="0.3">
      <c r="A128" t="s">
        <v>279</v>
      </c>
      <c r="B128" s="84">
        <v>132</v>
      </c>
      <c r="C128" t="s">
        <v>41</v>
      </c>
    </row>
    <row r="129" spans="1:3" x14ac:dyDescent="0.3">
      <c r="A129" t="s">
        <v>280</v>
      </c>
      <c r="B129" s="84">
        <v>123.9</v>
      </c>
      <c r="C129" t="s">
        <v>41</v>
      </c>
    </row>
    <row r="130" spans="1:3" x14ac:dyDescent="0.3">
      <c r="A130" t="s">
        <v>48</v>
      </c>
      <c r="B130" s="84">
        <v>117.8</v>
      </c>
      <c r="C130" t="s">
        <v>41</v>
      </c>
    </row>
    <row r="131" spans="1:3" x14ac:dyDescent="0.3">
      <c r="A131" t="s">
        <v>299</v>
      </c>
      <c r="B131" s="84">
        <v>103</v>
      </c>
      <c r="C131" t="s">
        <v>41</v>
      </c>
    </row>
    <row r="132" spans="1:3" x14ac:dyDescent="0.3">
      <c r="A132" t="s">
        <v>148</v>
      </c>
      <c r="B132" s="84">
        <v>80.680000000000007</v>
      </c>
      <c r="C132" t="s">
        <v>41</v>
      </c>
    </row>
    <row r="133" spans="1:3" x14ac:dyDescent="0.3">
      <c r="A133" t="s">
        <v>339</v>
      </c>
      <c r="B133" s="84">
        <v>80.599999999999994</v>
      </c>
      <c r="C133" t="s">
        <v>41</v>
      </c>
    </row>
    <row r="134" spans="1:3" x14ac:dyDescent="0.3">
      <c r="A134" t="s">
        <v>297</v>
      </c>
      <c r="B134" s="84">
        <v>75</v>
      </c>
      <c r="C134" t="s">
        <v>41</v>
      </c>
    </row>
    <row r="135" spans="1:3" x14ac:dyDescent="0.3">
      <c r="A135" t="s">
        <v>125</v>
      </c>
      <c r="B135" s="84">
        <v>74.83</v>
      </c>
      <c r="C135" t="s">
        <v>41</v>
      </c>
    </row>
    <row r="136" spans="1:3" x14ac:dyDescent="0.3">
      <c r="A136" t="s">
        <v>141</v>
      </c>
      <c r="B136" s="84">
        <v>74.150000000000006</v>
      </c>
      <c r="C136" t="s">
        <v>41</v>
      </c>
    </row>
    <row r="137" spans="1:3" x14ac:dyDescent="0.3">
      <c r="A137" t="s">
        <v>135</v>
      </c>
      <c r="B137" s="84">
        <v>74.150000000000006</v>
      </c>
      <c r="C137" t="s">
        <v>41</v>
      </c>
    </row>
    <row r="138" spans="1:3" x14ac:dyDescent="0.3">
      <c r="A138" t="s">
        <v>283</v>
      </c>
      <c r="B138" s="84">
        <v>69.75</v>
      </c>
      <c r="C138" t="s">
        <v>41</v>
      </c>
    </row>
    <row r="139" spans="1:3" x14ac:dyDescent="0.3">
      <c r="A139" t="s">
        <v>144</v>
      </c>
      <c r="B139" s="84">
        <v>66</v>
      </c>
      <c r="C139" t="s">
        <v>41</v>
      </c>
    </row>
    <row r="140" spans="1:3" x14ac:dyDescent="0.3">
      <c r="A140" t="s">
        <v>270</v>
      </c>
      <c r="B140" s="84">
        <v>65.209999999999994</v>
      </c>
      <c r="C140" t="s">
        <v>41</v>
      </c>
    </row>
    <row r="141" spans="1:3" x14ac:dyDescent="0.3">
      <c r="A141" t="s">
        <v>313</v>
      </c>
      <c r="B141" s="84">
        <v>64.400000000000006</v>
      </c>
      <c r="C141" t="s">
        <v>41</v>
      </c>
    </row>
    <row r="142" spans="1:3" x14ac:dyDescent="0.3">
      <c r="A142" t="s">
        <v>275</v>
      </c>
      <c r="B142" s="84">
        <v>61.05</v>
      </c>
      <c r="C142" t="s">
        <v>41</v>
      </c>
    </row>
    <row r="143" spans="1:3" x14ac:dyDescent="0.3">
      <c r="A143" t="s">
        <v>96</v>
      </c>
      <c r="B143" s="84">
        <v>53.52</v>
      </c>
      <c r="C143" t="s">
        <v>41</v>
      </c>
    </row>
    <row r="144" spans="1:3" x14ac:dyDescent="0.3">
      <c r="A144" t="s">
        <v>60</v>
      </c>
      <c r="B144" s="84">
        <v>53.22</v>
      </c>
      <c r="C144" t="s">
        <v>41</v>
      </c>
    </row>
    <row r="145" spans="1:3" x14ac:dyDescent="0.3">
      <c r="A145" t="s">
        <v>245</v>
      </c>
      <c r="B145" s="84">
        <v>52.81</v>
      </c>
      <c r="C145" t="s">
        <v>41</v>
      </c>
    </row>
    <row r="146" spans="1:3" x14ac:dyDescent="0.3">
      <c r="A146" t="s">
        <v>118</v>
      </c>
      <c r="B146" s="84">
        <v>49.55</v>
      </c>
      <c r="C146" t="s">
        <v>41</v>
      </c>
    </row>
    <row r="147" spans="1:3" x14ac:dyDescent="0.3">
      <c r="A147" t="s">
        <v>66</v>
      </c>
      <c r="B147" s="84">
        <v>46</v>
      </c>
      <c r="C147" t="s">
        <v>41</v>
      </c>
    </row>
    <row r="148" spans="1:3" x14ac:dyDescent="0.3">
      <c r="A148" t="s">
        <v>234</v>
      </c>
      <c r="B148" s="84">
        <v>42.34</v>
      </c>
      <c r="C148" t="s">
        <v>41</v>
      </c>
    </row>
    <row r="149" spans="1:3" x14ac:dyDescent="0.3">
      <c r="A149" t="s">
        <v>147</v>
      </c>
      <c r="B149" s="84">
        <v>40.409999999999997</v>
      </c>
      <c r="C149" t="s">
        <v>41</v>
      </c>
    </row>
    <row r="150" spans="1:3" x14ac:dyDescent="0.3">
      <c r="A150" t="s">
        <v>257</v>
      </c>
      <c r="B150" s="84">
        <v>39.94</v>
      </c>
      <c r="C150" t="s">
        <v>41</v>
      </c>
    </row>
    <row r="151" spans="1:3" x14ac:dyDescent="0.3">
      <c r="A151" t="s">
        <v>213</v>
      </c>
      <c r="B151" s="84">
        <v>36</v>
      </c>
      <c r="C151" t="s">
        <v>41</v>
      </c>
    </row>
    <row r="152" spans="1:3" x14ac:dyDescent="0.3">
      <c r="A152" t="s">
        <v>212</v>
      </c>
      <c r="B152" s="84">
        <v>30</v>
      </c>
      <c r="C152" t="s">
        <v>41</v>
      </c>
    </row>
    <row r="153" spans="1:3" x14ac:dyDescent="0.3">
      <c r="A153" t="s">
        <v>137</v>
      </c>
      <c r="B153" s="84">
        <v>30</v>
      </c>
      <c r="C153" t="s">
        <v>41</v>
      </c>
    </row>
    <row r="154" spans="1:3" x14ac:dyDescent="0.3">
      <c r="A154" t="s">
        <v>260</v>
      </c>
      <c r="B154" s="84">
        <v>27.8</v>
      </c>
      <c r="C154" t="s">
        <v>41</v>
      </c>
    </row>
    <row r="155" spans="1:3" x14ac:dyDescent="0.3">
      <c r="A155" t="s">
        <v>240</v>
      </c>
      <c r="B155" s="84">
        <v>18.91</v>
      </c>
      <c r="C155" t="s">
        <v>41</v>
      </c>
    </row>
    <row r="156" spans="1:3" x14ac:dyDescent="0.3">
      <c r="A156" t="s">
        <v>205</v>
      </c>
      <c r="B156" s="84">
        <v>15.14</v>
      </c>
      <c r="C156" t="s">
        <v>41</v>
      </c>
    </row>
    <row r="157" spans="1:3" x14ac:dyDescent="0.3">
      <c r="A157" t="s">
        <v>51</v>
      </c>
      <c r="B157" s="84">
        <v>15.14</v>
      </c>
      <c r="C157" t="s">
        <v>41</v>
      </c>
    </row>
    <row r="158" spans="1:3" x14ac:dyDescent="0.3">
      <c r="A158" t="s">
        <v>87</v>
      </c>
      <c r="B158" s="84">
        <v>8.94</v>
      </c>
      <c r="C158" t="s">
        <v>41</v>
      </c>
    </row>
    <row r="159" spans="1:3" x14ac:dyDescent="0.3">
      <c r="A159" t="s">
        <v>334</v>
      </c>
      <c r="B159" s="84">
        <v>8.94</v>
      </c>
      <c r="C159" t="s">
        <v>41</v>
      </c>
    </row>
    <row r="160" spans="1:3" x14ac:dyDescent="0.3">
      <c r="A160" t="s">
        <v>93</v>
      </c>
      <c r="B160" s="84">
        <v>8.94</v>
      </c>
      <c r="C160" t="s">
        <v>41</v>
      </c>
    </row>
    <row r="161" spans="1:3" x14ac:dyDescent="0.3">
      <c r="A161" t="s">
        <v>290</v>
      </c>
      <c r="B161" s="84">
        <v>8.94</v>
      </c>
      <c r="C161" t="s">
        <v>41</v>
      </c>
    </row>
    <row r="162" spans="1:3" x14ac:dyDescent="0.3">
      <c r="A162" t="s">
        <v>344</v>
      </c>
      <c r="B162" s="84">
        <v>-123.47</v>
      </c>
      <c r="C162" t="s">
        <v>41</v>
      </c>
    </row>
    <row r="163" spans="1:3" x14ac:dyDescent="0.3">
      <c r="A163" t="s">
        <v>67</v>
      </c>
      <c r="B163" s="84">
        <v>110247.4</v>
      </c>
      <c r="C163" t="s">
        <v>42</v>
      </c>
    </row>
    <row r="164" spans="1:3" x14ac:dyDescent="0.3">
      <c r="A164" t="s">
        <v>84</v>
      </c>
      <c r="B164" s="84">
        <v>67757.460000000006</v>
      </c>
      <c r="C164" t="s">
        <v>42</v>
      </c>
    </row>
    <row r="165" spans="1:3" x14ac:dyDescent="0.3">
      <c r="A165" t="s">
        <v>63</v>
      </c>
      <c r="B165" s="84">
        <v>51511.21</v>
      </c>
      <c r="C165" t="s">
        <v>42</v>
      </c>
    </row>
    <row r="166" spans="1:3" x14ac:dyDescent="0.3">
      <c r="A166" t="s">
        <v>55</v>
      </c>
      <c r="B166" s="84">
        <v>50400</v>
      </c>
      <c r="C166" t="s">
        <v>42</v>
      </c>
    </row>
    <row r="167" spans="1:3" x14ac:dyDescent="0.3">
      <c r="A167" t="s">
        <v>128</v>
      </c>
      <c r="B167" s="84">
        <v>28807.16</v>
      </c>
      <c r="C167" t="s">
        <v>42</v>
      </c>
    </row>
    <row r="168" spans="1:3" x14ac:dyDescent="0.3">
      <c r="A168" t="s">
        <v>64</v>
      </c>
      <c r="B168" s="84">
        <v>25656</v>
      </c>
      <c r="C168" t="s">
        <v>42</v>
      </c>
    </row>
    <row r="169" spans="1:3" x14ac:dyDescent="0.3">
      <c r="A169" t="s">
        <v>54</v>
      </c>
      <c r="B169" s="84">
        <v>23734.73</v>
      </c>
      <c r="C169" t="s">
        <v>42</v>
      </c>
    </row>
    <row r="170" spans="1:3" x14ac:dyDescent="0.3">
      <c r="A170" t="s">
        <v>156</v>
      </c>
      <c r="B170" s="84">
        <v>20522</v>
      </c>
      <c r="C170" t="s">
        <v>42</v>
      </c>
    </row>
    <row r="171" spans="1:3" x14ac:dyDescent="0.3">
      <c r="A171" t="s">
        <v>329</v>
      </c>
      <c r="B171" s="84">
        <v>19000.05</v>
      </c>
      <c r="C171" t="s">
        <v>42</v>
      </c>
    </row>
    <row r="172" spans="1:3" x14ac:dyDescent="0.3">
      <c r="A172" t="s">
        <v>190</v>
      </c>
      <c r="B172" s="84">
        <v>17262.87</v>
      </c>
      <c r="C172" t="s">
        <v>42</v>
      </c>
    </row>
    <row r="173" spans="1:3" x14ac:dyDescent="0.3">
      <c r="A173" t="s">
        <v>92</v>
      </c>
      <c r="B173" s="84">
        <v>15852.34</v>
      </c>
      <c r="C173" t="s">
        <v>42</v>
      </c>
    </row>
    <row r="174" spans="1:3" x14ac:dyDescent="0.3">
      <c r="A174" t="s">
        <v>230</v>
      </c>
      <c r="B174" s="84">
        <v>13684.24</v>
      </c>
      <c r="C174" t="s">
        <v>42</v>
      </c>
    </row>
    <row r="175" spans="1:3" x14ac:dyDescent="0.3">
      <c r="A175" t="s">
        <v>282</v>
      </c>
      <c r="B175" s="84">
        <v>12800</v>
      </c>
      <c r="C175" t="s">
        <v>42</v>
      </c>
    </row>
    <row r="176" spans="1:3" x14ac:dyDescent="0.3">
      <c r="A176" t="s">
        <v>340</v>
      </c>
      <c r="B176" s="84">
        <v>12138.13</v>
      </c>
      <c r="C176" t="s">
        <v>42</v>
      </c>
    </row>
    <row r="177" spans="1:3" x14ac:dyDescent="0.3">
      <c r="A177" t="s">
        <v>154</v>
      </c>
      <c r="B177" s="84">
        <v>11491.69</v>
      </c>
      <c r="C177" t="s">
        <v>42</v>
      </c>
    </row>
    <row r="178" spans="1:3" x14ac:dyDescent="0.3">
      <c r="A178" t="s">
        <v>68</v>
      </c>
      <c r="B178" s="84">
        <v>11237.02</v>
      </c>
      <c r="C178" t="s">
        <v>42</v>
      </c>
    </row>
    <row r="179" spans="1:3" x14ac:dyDescent="0.3">
      <c r="A179" t="s">
        <v>94</v>
      </c>
      <c r="B179" s="84">
        <v>10556.7</v>
      </c>
      <c r="C179" t="s">
        <v>42</v>
      </c>
    </row>
    <row r="180" spans="1:3" x14ac:dyDescent="0.3">
      <c r="A180" t="s">
        <v>135</v>
      </c>
      <c r="B180" s="84">
        <v>10200</v>
      </c>
      <c r="C180" t="s">
        <v>42</v>
      </c>
    </row>
    <row r="181" spans="1:3" x14ac:dyDescent="0.3">
      <c r="A181" t="s">
        <v>72</v>
      </c>
      <c r="B181" s="84">
        <v>9877.26</v>
      </c>
      <c r="C181" t="s">
        <v>42</v>
      </c>
    </row>
    <row r="182" spans="1:3" x14ac:dyDescent="0.3">
      <c r="A182" t="s">
        <v>119</v>
      </c>
      <c r="B182" s="84">
        <v>9708.42</v>
      </c>
      <c r="C182" t="s">
        <v>42</v>
      </c>
    </row>
    <row r="183" spans="1:3" x14ac:dyDescent="0.3">
      <c r="A183" t="s">
        <v>327</v>
      </c>
      <c r="B183" s="84">
        <v>8276.7800000000007</v>
      </c>
      <c r="C183" t="s">
        <v>42</v>
      </c>
    </row>
    <row r="184" spans="1:3" x14ac:dyDescent="0.3">
      <c r="A184" t="s">
        <v>115</v>
      </c>
      <c r="B184" s="84">
        <v>8191.94</v>
      </c>
      <c r="C184" t="s">
        <v>42</v>
      </c>
    </row>
    <row r="185" spans="1:3" x14ac:dyDescent="0.3">
      <c r="A185" t="s">
        <v>241</v>
      </c>
      <c r="B185" s="84">
        <v>7482.33</v>
      </c>
      <c r="C185" t="s">
        <v>42</v>
      </c>
    </row>
    <row r="186" spans="1:3" x14ac:dyDescent="0.3">
      <c r="A186" t="s">
        <v>56</v>
      </c>
      <c r="B186" s="84">
        <v>7161.27</v>
      </c>
      <c r="C186" t="s">
        <v>42</v>
      </c>
    </row>
    <row r="187" spans="1:3" x14ac:dyDescent="0.3">
      <c r="A187" t="s">
        <v>246</v>
      </c>
      <c r="B187" s="84">
        <v>6499.95</v>
      </c>
      <c r="C187" t="s">
        <v>42</v>
      </c>
    </row>
    <row r="188" spans="1:3" x14ac:dyDescent="0.3">
      <c r="A188" t="s">
        <v>286</v>
      </c>
      <c r="B188" s="84">
        <v>6499</v>
      </c>
      <c r="C188" t="s">
        <v>42</v>
      </c>
    </row>
    <row r="189" spans="1:3" x14ac:dyDescent="0.3">
      <c r="A189" t="s">
        <v>106</v>
      </c>
      <c r="B189" s="84">
        <v>6104.01</v>
      </c>
      <c r="C189" t="s">
        <v>42</v>
      </c>
    </row>
    <row r="190" spans="1:3" x14ac:dyDescent="0.3">
      <c r="A190" t="s">
        <v>112</v>
      </c>
      <c r="B190" s="84">
        <v>5945.12</v>
      </c>
      <c r="C190" t="s">
        <v>42</v>
      </c>
    </row>
    <row r="191" spans="1:3" x14ac:dyDescent="0.3">
      <c r="A191" t="s">
        <v>138</v>
      </c>
      <c r="B191" s="84">
        <v>5785.28</v>
      </c>
      <c r="C191" t="s">
        <v>42</v>
      </c>
    </row>
    <row r="192" spans="1:3" x14ac:dyDescent="0.3">
      <c r="A192" t="s">
        <v>202</v>
      </c>
      <c r="B192" s="84">
        <v>5254.05</v>
      </c>
      <c r="C192" t="s">
        <v>42</v>
      </c>
    </row>
    <row r="193" spans="1:3" x14ac:dyDescent="0.3">
      <c r="A193" t="s">
        <v>152</v>
      </c>
      <c r="B193" s="84">
        <v>4613.71</v>
      </c>
      <c r="C193" t="s">
        <v>42</v>
      </c>
    </row>
    <row r="194" spans="1:3" x14ac:dyDescent="0.3">
      <c r="A194" t="s">
        <v>139</v>
      </c>
      <c r="B194" s="84">
        <v>4441.0200000000004</v>
      </c>
      <c r="C194" t="s">
        <v>42</v>
      </c>
    </row>
    <row r="195" spans="1:3" x14ac:dyDescent="0.3">
      <c r="A195" t="s">
        <v>65</v>
      </c>
      <c r="B195" s="84">
        <v>4418.71</v>
      </c>
      <c r="C195" t="s">
        <v>42</v>
      </c>
    </row>
    <row r="196" spans="1:3" x14ac:dyDescent="0.3">
      <c r="A196" t="s">
        <v>69</v>
      </c>
      <c r="B196" s="84">
        <v>4202</v>
      </c>
      <c r="C196" t="s">
        <v>42</v>
      </c>
    </row>
    <row r="197" spans="1:3" x14ac:dyDescent="0.3">
      <c r="A197" t="s">
        <v>111</v>
      </c>
      <c r="B197" s="84">
        <v>4078.99</v>
      </c>
      <c r="C197" t="s">
        <v>42</v>
      </c>
    </row>
    <row r="198" spans="1:3" x14ac:dyDescent="0.3">
      <c r="A198" t="s">
        <v>309</v>
      </c>
      <c r="B198" s="84">
        <v>4066.38</v>
      </c>
      <c r="C198" t="s">
        <v>42</v>
      </c>
    </row>
    <row r="199" spans="1:3" x14ac:dyDescent="0.3">
      <c r="A199" t="s">
        <v>108</v>
      </c>
      <c r="B199" s="84">
        <v>4023.51</v>
      </c>
      <c r="C199" t="s">
        <v>42</v>
      </c>
    </row>
    <row r="200" spans="1:3" x14ac:dyDescent="0.3">
      <c r="A200" t="s">
        <v>301</v>
      </c>
      <c r="B200" s="84">
        <v>4000</v>
      </c>
      <c r="C200" t="s">
        <v>42</v>
      </c>
    </row>
    <row r="201" spans="1:3" x14ac:dyDescent="0.3">
      <c r="A201" t="s">
        <v>104</v>
      </c>
      <c r="B201" s="84">
        <v>3399</v>
      </c>
      <c r="C201" t="s">
        <v>42</v>
      </c>
    </row>
    <row r="202" spans="1:3" x14ac:dyDescent="0.3">
      <c r="A202" t="s">
        <v>143</v>
      </c>
      <c r="B202" s="84">
        <v>2855.26</v>
      </c>
      <c r="C202" t="s">
        <v>42</v>
      </c>
    </row>
    <row r="203" spans="1:3" x14ac:dyDescent="0.3">
      <c r="A203" t="s">
        <v>194</v>
      </c>
      <c r="B203" s="84">
        <v>2807.82</v>
      </c>
      <c r="C203" t="s">
        <v>42</v>
      </c>
    </row>
    <row r="204" spans="1:3" x14ac:dyDescent="0.3">
      <c r="A204" t="s">
        <v>291</v>
      </c>
      <c r="B204" s="84">
        <v>2649.6</v>
      </c>
      <c r="C204" t="s">
        <v>42</v>
      </c>
    </row>
    <row r="205" spans="1:3" x14ac:dyDescent="0.3">
      <c r="A205" t="s">
        <v>237</v>
      </c>
      <c r="B205" s="84">
        <v>2422.3000000000002</v>
      </c>
      <c r="C205" t="s">
        <v>42</v>
      </c>
    </row>
    <row r="206" spans="1:3" x14ac:dyDescent="0.3">
      <c r="A206" t="s">
        <v>120</v>
      </c>
      <c r="B206" s="84">
        <v>2354</v>
      </c>
      <c r="C206" t="s">
        <v>42</v>
      </c>
    </row>
    <row r="207" spans="1:3" x14ac:dyDescent="0.3">
      <c r="A207" t="s">
        <v>66</v>
      </c>
      <c r="B207" s="84">
        <v>2322.85</v>
      </c>
      <c r="C207" t="s">
        <v>42</v>
      </c>
    </row>
    <row r="208" spans="1:3" x14ac:dyDescent="0.3">
      <c r="A208" t="s">
        <v>326</v>
      </c>
      <c r="B208" s="84">
        <v>2237.12</v>
      </c>
      <c r="C208" t="s">
        <v>42</v>
      </c>
    </row>
    <row r="209" spans="1:3" x14ac:dyDescent="0.3">
      <c r="A209" t="s">
        <v>52</v>
      </c>
      <c r="B209" s="84">
        <v>2181.1799999999998</v>
      </c>
      <c r="C209" t="s">
        <v>42</v>
      </c>
    </row>
    <row r="210" spans="1:3" x14ac:dyDescent="0.3">
      <c r="A210" t="s">
        <v>121</v>
      </c>
      <c r="B210" s="84">
        <v>2144.7800000000002</v>
      </c>
      <c r="C210" t="s">
        <v>42</v>
      </c>
    </row>
    <row r="211" spans="1:3" x14ac:dyDescent="0.3">
      <c r="A211" t="s">
        <v>142</v>
      </c>
      <c r="B211" s="84">
        <v>1924.65</v>
      </c>
      <c r="C211" t="s">
        <v>42</v>
      </c>
    </row>
    <row r="212" spans="1:3" x14ac:dyDescent="0.3">
      <c r="A212" t="s">
        <v>148</v>
      </c>
      <c r="B212" s="84">
        <v>1916.24</v>
      </c>
      <c r="C212" t="s">
        <v>42</v>
      </c>
    </row>
    <row r="213" spans="1:3" x14ac:dyDescent="0.3">
      <c r="A213" t="s">
        <v>110</v>
      </c>
      <c r="B213" s="84">
        <v>1878.75</v>
      </c>
      <c r="C213" t="s">
        <v>42</v>
      </c>
    </row>
    <row r="214" spans="1:3" x14ac:dyDescent="0.3">
      <c r="A214" t="s">
        <v>145</v>
      </c>
      <c r="B214" s="84">
        <v>1855.82</v>
      </c>
      <c r="C214" t="s">
        <v>42</v>
      </c>
    </row>
    <row r="215" spans="1:3" x14ac:dyDescent="0.3">
      <c r="A215" t="s">
        <v>101</v>
      </c>
      <c r="B215" s="84">
        <v>1787.07</v>
      </c>
      <c r="C215" t="s">
        <v>42</v>
      </c>
    </row>
    <row r="216" spans="1:3" x14ac:dyDescent="0.3">
      <c r="A216" t="s">
        <v>62</v>
      </c>
      <c r="B216" s="84">
        <v>1743.38</v>
      </c>
      <c r="C216" t="s">
        <v>42</v>
      </c>
    </row>
    <row r="217" spans="1:3" x14ac:dyDescent="0.3">
      <c r="A217" t="s">
        <v>50</v>
      </c>
      <c r="B217" s="84">
        <v>1713.34</v>
      </c>
      <c r="C217" t="s">
        <v>42</v>
      </c>
    </row>
    <row r="218" spans="1:3" x14ac:dyDescent="0.3">
      <c r="A218" t="s">
        <v>255</v>
      </c>
      <c r="B218" s="84">
        <v>1655.92</v>
      </c>
      <c r="C218" t="s">
        <v>42</v>
      </c>
    </row>
    <row r="219" spans="1:3" x14ac:dyDescent="0.3">
      <c r="A219" t="s">
        <v>102</v>
      </c>
      <c r="B219" s="84">
        <v>1637.02</v>
      </c>
      <c r="C219" t="s">
        <v>42</v>
      </c>
    </row>
    <row r="220" spans="1:3" x14ac:dyDescent="0.3">
      <c r="A220" t="s">
        <v>130</v>
      </c>
      <c r="B220" s="84">
        <v>1612.5</v>
      </c>
      <c r="C220" t="s">
        <v>42</v>
      </c>
    </row>
    <row r="221" spans="1:3" x14ac:dyDescent="0.3">
      <c r="A221" t="s">
        <v>186</v>
      </c>
      <c r="B221" s="84">
        <v>1577.54</v>
      </c>
      <c r="C221" t="s">
        <v>42</v>
      </c>
    </row>
    <row r="222" spans="1:3" x14ac:dyDescent="0.3">
      <c r="A222" t="s">
        <v>305</v>
      </c>
      <c r="B222" s="84">
        <v>1567.93</v>
      </c>
      <c r="C222" t="s">
        <v>42</v>
      </c>
    </row>
    <row r="223" spans="1:3" x14ac:dyDescent="0.3">
      <c r="A223" t="s">
        <v>280</v>
      </c>
      <c r="B223" s="84">
        <v>1529</v>
      </c>
      <c r="C223" t="s">
        <v>42</v>
      </c>
    </row>
    <row r="224" spans="1:3" x14ac:dyDescent="0.3">
      <c r="A224" t="s">
        <v>82</v>
      </c>
      <c r="B224" s="84">
        <v>1470</v>
      </c>
      <c r="C224" t="s">
        <v>42</v>
      </c>
    </row>
    <row r="225" spans="1:3" x14ac:dyDescent="0.3">
      <c r="A225" t="s">
        <v>107</v>
      </c>
      <c r="B225" s="84">
        <v>1440</v>
      </c>
      <c r="C225" t="s">
        <v>42</v>
      </c>
    </row>
    <row r="226" spans="1:3" x14ac:dyDescent="0.3">
      <c r="A226" t="s">
        <v>308</v>
      </c>
      <c r="B226" s="84">
        <v>1435.86</v>
      </c>
      <c r="C226" t="s">
        <v>42</v>
      </c>
    </row>
    <row r="227" spans="1:3" x14ac:dyDescent="0.3">
      <c r="A227" t="s">
        <v>195</v>
      </c>
      <c r="B227" s="84">
        <v>1416.02</v>
      </c>
      <c r="C227" t="s">
        <v>42</v>
      </c>
    </row>
    <row r="228" spans="1:3" x14ac:dyDescent="0.3">
      <c r="A228" t="s">
        <v>71</v>
      </c>
      <c r="B228" s="84">
        <v>1312.02</v>
      </c>
      <c r="C228" t="s">
        <v>42</v>
      </c>
    </row>
    <row r="229" spans="1:3" x14ac:dyDescent="0.3">
      <c r="A229" t="s">
        <v>312</v>
      </c>
      <c r="B229" s="84">
        <v>1276.1500000000001</v>
      </c>
      <c r="C229" t="s">
        <v>42</v>
      </c>
    </row>
    <row r="230" spans="1:3" x14ac:dyDescent="0.3">
      <c r="A230" t="s">
        <v>278</v>
      </c>
      <c r="B230" s="84">
        <v>1266.25</v>
      </c>
      <c r="C230" t="s">
        <v>42</v>
      </c>
    </row>
    <row r="231" spans="1:3" x14ac:dyDescent="0.3">
      <c r="A231" t="s">
        <v>129</v>
      </c>
      <c r="B231" s="84">
        <v>1182.57</v>
      </c>
      <c r="C231" t="s">
        <v>42</v>
      </c>
    </row>
    <row r="232" spans="1:3" x14ac:dyDescent="0.3">
      <c r="A232" t="s">
        <v>74</v>
      </c>
      <c r="B232" s="84">
        <v>1009.4</v>
      </c>
      <c r="C232" t="s">
        <v>42</v>
      </c>
    </row>
    <row r="233" spans="1:3" x14ac:dyDescent="0.3">
      <c r="A233" t="s">
        <v>270</v>
      </c>
      <c r="B233" s="84">
        <v>985.92</v>
      </c>
      <c r="C233" t="s">
        <v>42</v>
      </c>
    </row>
    <row r="234" spans="1:3" x14ac:dyDescent="0.3">
      <c r="A234" t="s">
        <v>258</v>
      </c>
      <c r="B234" s="84">
        <v>974</v>
      </c>
      <c r="C234" t="s">
        <v>42</v>
      </c>
    </row>
    <row r="235" spans="1:3" x14ac:dyDescent="0.3">
      <c r="A235" t="s">
        <v>85</v>
      </c>
      <c r="B235" s="84">
        <v>928.31</v>
      </c>
      <c r="C235" t="s">
        <v>42</v>
      </c>
    </row>
    <row r="236" spans="1:3" x14ac:dyDescent="0.3">
      <c r="A236" t="s">
        <v>251</v>
      </c>
      <c r="B236" s="84">
        <v>911.44</v>
      </c>
      <c r="C236" t="s">
        <v>42</v>
      </c>
    </row>
    <row r="237" spans="1:3" x14ac:dyDescent="0.3">
      <c r="A237" t="s">
        <v>284</v>
      </c>
      <c r="B237" s="84">
        <v>907.5</v>
      </c>
      <c r="C237" t="s">
        <v>42</v>
      </c>
    </row>
    <row r="238" spans="1:3" x14ac:dyDescent="0.3">
      <c r="A238" t="s">
        <v>290</v>
      </c>
      <c r="B238" s="84">
        <v>890.1</v>
      </c>
      <c r="C238" t="s">
        <v>42</v>
      </c>
    </row>
    <row r="239" spans="1:3" x14ac:dyDescent="0.3">
      <c r="A239" t="s">
        <v>113</v>
      </c>
      <c r="B239" s="84">
        <v>865.58</v>
      </c>
      <c r="C239" t="s">
        <v>42</v>
      </c>
    </row>
    <row r="240" spans="1:3" x14ac:dyDescent="0.3">
      <c r="A240" t="s">
        <v>248</v>
      </c>
      <c r="B240" s="84">
        <v>829.4</v>
      </c>
      <c r="C240" t="s">
        <v>42</v>
      </c>
    </row>
    <row r="241" spans="1:3" x14ac:dyDescent="0.3">
      <c r="A241" t="s">
        <v>331</v>
      </c>
      <c r="B241" s="84">
        <v>808.96</v>
      </c>
      <c r="C241" t="s">
        <v>42</v>
      </c>
    </row>
    <row r="242" spans="1:3" x14ac:dyDescent="0.3">
      <c r="A242" t="s">
        <v>344</v>
      </c>
      <c r="B242" s="84">
        <v>803.72</v>
      </c>
      <c r="C242" t="s">
        <v>42</v>
      </c>
    </row>
    <row r="243" spans="1:3" x14ac:dyDescent="0.3">
      <c r="A243" t="s">
        <v>256</v>
      </c>
      <c r="B243" s="84">
        <v>793.03</v>
      </c>
      <c r="C243" t="s">
        <v>42</v>
      </c>
    </row>
    <row r="244" spans="1:3" x14ac:dyDescent="0.3">
      <c r="A244" t="s">
        <v>288</v>
      </c>
      <c r="B244" s="84">
        <v>748</v>
      </c>
      <c r="C244" t="s">
        <v>42</v>
      </c>
    </row>
    <row r="245" spans="1:3" x14ac:dyDescent="0.3">
      <c r="A245" t="s">
        <v>90</v>
      </c>
      <c r="B245" s="84">
        <v>738.6</v>
      </c>
      <c r="C245" t="s">
        <v>42</v>
      </c>
    </row>
    <row r="246" spans="1:3" x14ac:dyDescent="0.3">
      <c r="A246" t="s">
        <v>189</v>
      </c>
      <c r="B246" s="84">
        <v>737.01</v>
      </c>
      <c r="C246" t="s">
        <v>42</v>
      </c>
    </row>
    <row r="247" spans="1:3" x14ac:dyDescent="0.3">
      <c r="A247" t="s">
        <v>252</v>
      </c>
      <c r="B247" s="84">
        <v>733</v>
      </c>
      <c r="C247" t="s">
        <v>42</v>
      </c>
    </row>
    <row r="248" spans="1:3" x14ac:dyDescent="0.3">
      <c r="A248" t="s">
        <v>260</v>
      </c>
      <c r="B248" s="84">
        <v>708</v>
      </c>
      <c r="C248" t="s">
        <v>42</v>
      </c>
    </row>
    <row r="249" spans="1:3" x14ac:dyDescent="0.3">
      <c r="A249" t="s">
        <v>133</v>
      </c>
      <c r="B249" s="84">
        <v>612.5</v>
      </c>
      <c r="C249" t="s">
        <v>42</v>
      </c>
    </row>
    <row r="250" spans="1:3" x14ac:dyDescent="0.3">
      <c r="A250" t="s">
        <v>226</v>
      </c>
      <c r="B250" s="84">
        <v>602.1</v>
      </c>
      <c r="C250" t="s">
        <v>42</v>
      </c>
    </row>
    <row r="251" spans="1:3" x14ac:dyDescent="0.3">
      <c r="A251" t="s">
        <v>208</v>
      </c>
      <c r="B251" s="84">
        <v>586</v>
      </c>
      <c r="C251" t="s">
        <v>42</v>
      </c>
    </row>
    <row r="252" spans="1:3" x14ac:dyDescent="0.3">
      <c r="A252" t="s">
        <v>49</v>
      </c>
      <c r="B252" s="84">
        <v>562.02</v>
      </c>
      <c r="C252" t="s">
        <v>42</v>
      </c>
    </row>
    <row r="253" spans="1:3" x14ac:dyDescent="0.3">
      <c r="A253" t="s">
        <v>126</v>
      </c>
      <c r="B253" s="84">
        <v>552.80999999999995</v>
      </c>
      <c r="C253" t="s">
        <v>42</v>
      </c>
    </row>
    <row r="254" spans="1:3" x14ac:dyDescent="0.3">
      <c r="A254" t="s">
        <v>146</v>
      </c>
      <c r="B254" s="84">
        <v>550.79999999999995</v>
      </c>
      <c r="C254" t="s">
        <v>42</v>
      </c>
    </row>
    <row r="255" spans="1:3" x14ac:dyDescent="0.3">
      <c r="A255" t="s">
        <v>157</v>
      </c>
      <c r="B255" s="84">
        <v>547.98</v>
      </c>
      <c r="C255" t="s">
        <v>42</v>
      </c>
    </row>
    <row r="256" spans="1:3" x14ac:dyDescent="0.3">
      <c r="A256" t="s">
        <v>81</v>
      </c>
      <c r="B256" s="84">
        <v>528.57000000000005</v>
      </c>
      <c r="C256" t="s">
        <v>42</v>
      </c>
    </row>
    <row r="257" spans="1:3" x14ac:dyDescent="0.3">
      <c r="A257" t="s">
        <v>242</v>
      </c>
      <c r="B257" s="84">
        <v>522.30999999999995</v>
      </c>
      <c r="C257" t="s">
        <v>42</v>
      </c>
    </row>
    <row r="258" spans="1:3" x14ac:dyDescent="0.3">
      <c r="A258" t="s">
        <v>245</v>
      </c>
      <c r="B258" s="84">
        <v>506</v>
      </c>
      <c r="C258" t="s">
        <v>42</v>
      </c>
    </row>
    <row r="259" spans="1:3" x14ac:dyDescent="0.3">
      <c r="A259" t="s">
        <v>51</v>
      </c>
      <c r="B259" s="84">
        <v>488.94</v>
      </c>
      <c r="C259" t="s">
        <v>42</v>
      </c>
    </row>
    <row r="260" spans="1:3" x14ac:dyDescent="0.3">
      <c r="A260" t="s">
        <v>109</v>
      </c>
      <c r="B260" s="84">
        <v>442.4</v>
      </c>
      <c r="C260" t="s">
        <v>42</v>
      </c>
    </row>
    <row r="261" spans="1:3" x14ac:dyDescent="0.3">
      <c r="A261" t="s">
        <v>223</v>
      </c>
      <c r="B261" s="84">
        <v>438.9</v>
      </c>
      <c r="C261" t="s">
        <v>42</v>
      </c>
    </row>
    <row r="262" spans="1:3" x14ac:dyDescent="0.3">
      <c r="A262" t="s">
        <v>225</v>
      </c>
      <c r="B262" s="84">
        <v>411.74</v>
      </c>
      <c r="C262" t="s">
        <v>42</v>
      </c>
    </row>
    <row r="263" spans="1:3" x14ac:dyDescent="0.3">
      <c r="A263" t="s">
        <v>97</v>
      </c>
      <c r="B263" s="84">
        <v>405.33</v>
      </c>
      <c r="C263" t="s">
        <v>42</v>
      </c>
    </row>
    <row r="264" spans="1:3" x14ac:dyDescent="0.3">
      <c r="A264" t="s">
        <v>267</v>
      </c>
      <c r="B264" s="84">
        <v>400</v>
      </c>
      <c r="C264" t="s">
        <v>42</v>
      </c>
    </row>
    <row r="265" spans="1:3" x14ac:dyDescent="0.3">
      <c r="A265" t="s">
        <v>217</v>
      </c>
      <c r="B265" s="84">
        <v>396</v>
      </c>
      <c r="C265" t="s">
        <v>42</v>
      </c>
    </row>
    <row r="266" spans="1:3" x14ac:dyDescent="0.3">
      <c r="A266" t="s">
        <v>261</v>
      </c>
      <c r="B266" s="84">
        <v>395</v>
      </c>
      <c r="C266" t="s">
        <v>42</v>
      </c>
    </row>
    <row r="267" spans="1:3" x14ac:dyDescent="0.3">
      <c r="A267" t="s">
        <v>70</v>
      </c>
      <c r="B267" s="84">
        <v>386.83</v>
      </c>
      <c r="C267" t="s">
        <v>42</v>
      </c>
    </row>
    <row r="268" spans="1:3" x14ac:dyDescent="0.3">
      <c r="A268" t="s">
        <v>144</v>
      </c>
      <c r="B268" s="84">
        <v>376.48</v>
      </c>
      <c r="C268" t="s">
        <v>42</v>
      </c>
    </row>
    <row r="269" spans="1:3" x14ac:dyDescent="0.3">
      <c r="A269" t="s">
        <v>250</v>
      </c>
      <c r="B269" s="84">
        <v>372.1</v>
      </c>
      <c r="C269" t="s">
        <v>42</v>
      </c>
    </row>
    <row r="270" spans="1:3" x14ac:dyDescent="0.3">
      <c r="A270" t="s">
        <v>253</v>
      </c>
      <c r="B270" s="84">
        <v>371.6</v>
      </c>
      <c r="C270" t="s">
        <v>42</v>
      </c>
    </row>
    <row r="271" spans="1:3" x14ac:dyDescent="0.3">
      <c r="A271" t="s">
        <v>105</v>
      </c>
      <c r="B271" s="84">
        <v>339.28</v>
      </c>
      <c r="C271" t="s">
        <v>42</v>
      </c>
    </row>
    <row r="272" spans="1:3" x14ac:dyDescent="0.3">
      <c r="A272" t="s">
        <v>134</v>
      </c>
      <c r="B272" s="84">
        <v>334.95</v>
      </c>
      <c r="C272" t="s">
        <v>42</v>
      </c>
    </row>
    <row r="273" spans="1:3" x14ac:dyDescent="0.3">
      <c r="A273" t="s">
        <v>342</v>
      </c>
      <c r="B273" s="84">
        <v>329.69</v>
      </c>
      <c r="C273" t="s">
        <v>42</v>
      </c>
    </row>
    <row r="274" spans="1:3" x14ac:dyDescent="0.3">
      <c r="A274" t="s">
        <v>263</v>
      </c>
      <c r="B274" s="84">
        <v>329</v>
      </c>
      <c r="C274" t="s">
        <v>42</v>
      </c>
    </row>
    <row r="275" spans="1:3" x14ac:dyDescent="0.3">
      <c r="A275" t="s">
        <v>91</v>
      </c>
      <c r="B275" s="84">
        <v>322.99</v>
      </c>
      <c r="C275" t="s">
        <v>42</v>
      </c>
    </row>
    <row r="276" spans="1:3" x14ac:dyDescent="0.3">
      <c r="A276" t="s">
        <v>239</v>
      </c>
      <c r="B276" s="84">
        <v>315</v>
      </c>
      <c r="C276" t="s">
        <v>42</v>
      </c>
    </row>
    <row r="277" spans="1:3" x14ac:dyDescent="0.3">
      <c r="A277" t="s">
        <v>307</v>
      </c>
      <c r="B277" s="84">
        <v>297</v>
      </c>
      <c r="C277" t="s">
        <v>42</v>
      </c>
    </row>
    <row r="278" spans="1:3" x14ac:dyDescent="0.3">
      <c r="A278" t="s">
        <v>315</v>
      </c>
      <c r="B278" s="84">
        <v>291.97000000000003</v>
      </c>
      <c r="C278" t="s">
        <v>42</v>
      </c>
    </row>
    <row r="279" spans="1:3" x14ac:dyDescent="0.3">
      <c r="A279" t="s">
        <v>136</v>
      </c>
      <c r="B279" s="84">
        <v>275</v>
      </c>
      <c r="C279" t="s">
        <v>42</v>
      </c>
    </row>
    <row r="280" spans="1:3" x14ac:dyDescent="0.3">
      <c r="A280" t="s">
        <v>188</v>
      </c>
      <c r="B280" s="84">
        <v>266.97000000000003</v>
      </c>
      <c r="C280" t="s">
        <v>42</v>
      </c>
    </row>
    <row r="281" spans="1:3" x14ac:dyDescent="0.3">
      <c r="A281" t="s">
        <v>150</v>
      </c>
      <c r="B281" s="84">
        <v>261.75</v>
      </c>
      <c r="C281" t="s">
        <v>42</v>
      </c>
    </row>
    <row r="282" spans="1:3" x14ac:dyDescent="0.3">
      <c r="A282" t="s">
        <v>306</v>
      </c>
      <c r="B282" s="84">
        <v>253</v>
      </c>
      <c r="C282" t="s">
        <v>42</v>
      </c>
    </row>
    <row r="283" spans="1:3" x14ac:dyDescent="0.3">
      <c r="A283" t="s">
        <v>231</v>
      </c>
      <c r="B283" s="84">
        <v>240</v>
      </c>
      <c r="C283" t="s">
        <v>42</v>
      </c>
    </row>
    <row r="284" spans="1:3" x14ac:dyDescent="0.3">
      <c r="A284" t="s">
        <v>96</v>
      </c>
      <c r="B284" s="84">
        <v>234.5</v>
      </c>
      <c r="C284" t="s">
        <v>42</v>
      </c>
    </row>
    <row r="285" spans="1:3" x14ac:dyDescent="0.3">
      <c r="A285" t="s">
        <v>127</v>
      </c>
      <c r="B285" s="84">
        <v>226.14</v>
      </c>
      <c r="C285" t="s">
        <v>42</v>
      </c>
    </row>
    <row r="286" spans="1:3" x14ac:dyDescent="0.3">
      <c r="A286" t="s">
        <v>191</v>
      </c>
      <c r="B286" s="84">
        <v>218.93</v>
      </c>
      <c r="C286" t="s">
        <v>42</v>
      </c>
    </row>
    <row r="287" spans="1:3" x14ac:dyDescent="0.3">
      <c r="A287" t="s">
        <v>289</v>
      </c>
      <c r="B287" s="84">
        <v>213.33</v>
      </c>
      <c r="C287" t="s">
        <v>42</v>
      </c>
    </row>
    <row r="288" spans="1:3" x14ac:dyDescent="0.3">
      <c r="A288" t="s">
        <v>75</v>
      </c>
      <c r="B288" s="84">
        <v>212.56</v>
      </c>
      <c r="C288" t="s">
        <v>42</v>
      </c>
    </row>
    <row r="289" spans="1:3" x14ac:dyDescent="0.3">
      <c r="A289" t="s">
        <v>207</v>
      </c>
      <c r="B289" s="84">
        <v>196.65</v>
      </c>
      <c r="C289" t="s">
        <v>42</v>
      </c>
    </row>
    <row r="290" spans="1:3" x14ac:dyDescent="0.3">
      <c r="A290" t="s">
        <v>89</v>
      </c>
      <c r="B290" s="84">
        <v>182.07</v>
      </c>
      <c r="C290" t="s">
        <v>42</v>
      </c>
    </row>
    <row r="291" spans="1:3" x14ac:dyDescent="0.3">
      <c r="A291" t="s">
        <v>249</v>
      </c>
      <c r="B291" s="84">
        <v>181.86</v>
      </c>
      <c r="C291" t="s">
        <v>42</v>
      </c>
    </row>
    <row r="292" spans="1:3" x14ac:dyDescent="0.3">
      <c r="A292" t="s">
        <v>193</v>
      </c>
      <c r="B292" s="84">
        <v>175</v>
      </c>
      <c r="C292" t="s">
        <v>42</v>
      </c>
    </row>
    <row r="293" spans="1:3" x14ac:dyDescent="0.3">
      <c r="A293" t="s">
        <v>279</v>
      </c>
      <c r="B293" s="84">
        <v>160</v>
      </c>
      <c r="C293" t="s">
        <v>42</v>
      </c>
    </row>
    <row r="294" spans="1:3" x14ac:dyDescent="0.3">
      <c r="A294" t="s">
        <v>214</v>
      </c>
      <c r="B294" s="84">
        <v>158.4</v>
      </c>
      <c r="C294" t="s">
        <v>42</v>
      </c>
    </row>
    <row r="295" spans="1:3" x14ac:dyDescent="0.3">
      <c r="A295" t="s">
        <v>336</v>
      </c>
      <c r="B295" s="84">
        <v>149</v>
      </c>
      <c r="C295" t="s">
        <v>42</v>
      </c>
    </row>
    <row r="296" spans="1:3" x14ac:dyDescent="0.3">
      <c r="A296" t="s">
        <v>304</v>
      </c>
      <c r="B296" s="84">
        <v>141.9</v>
      </c>
      <c r="C296" t="s">
        <v>42</v>
      </c>
    </row>
    <row r="297" spans="1:3" x14ac:dyDescent="0.3">
      <c r="A297" t="s">
        <v>196</v>
      </c>
      <c r="B297" s="84">
        <v>141.80000000000001</v>
      </c>
      <c r="C297" t="s">
        <v>42</v>
      </c>
    </row>
    <row r="298" spans="1:3" x14ac:dyDescent="0.3">
      <c r="A298" t="s">
        <v>220</v>
      </c>
      <c r="B298" s="84">
        <v>139.94</v>
      </c>
      <c r="C298" t="s">
        <v>42</v>
      </c>
    </row>
    <row r="299" spans="1:3" x14ac:dyDescent="0.3">
      <c r="A299" t="s">
        <v>221</v>
      </c>
      <c r="B299" s="84">
        <v>129</v>
      </c>
      <c r="C299" t="s">
        <v>42</v>
      </c>
    </row>
    <row r="300" spans="1:3" x14ac:dyDescent="0.3">
      <c r="A300" t="s">
        <v>295</v>
      </c>
      <c r="B300" s="84">
        <v>125.5</v>
      </c>
      <c r="C300" t="s">
        <v>42</v>
      </c>
    </row>
    <row r="301" spans="1:3" x14ac:dyDescent="0.3">
      <c r="A301" t="s">
        <v>228</v>
      </c>
      <c r="B301" s="84">
        <v>123.02</v>
      </c>
      <c r="C301" t="s">
        <v>42</v>
      </c>
    </row>
    <row r="302" spans="1:3" x14ac:dyDescent="0.3">
      <c r="A302" t="s">
        <v>192</v>
      </c>
      <c r="B302" s="84">
        <v>115.53</v>
      </c>
      <c r="C302" t="s">
        <v>42</v>
      </c>
    </row>
    <row r="303" spans="1:3" x14ac:dyDescent="0.3">
      <c r="A303" t="s">
        <v>125</v>
      </c>
      <c r="B303" s="84">
        <v>114.11</v>
      </c>
      <c r="C303" t="s">
        <v>42</v>
      </c>
    </row>
    <row r="304" spans="1:3" x14ac:dyDescent="0.3">
      <c r="A304" t="s">
        <v>332</v>
      </c>
      <c r="B304" s="84">
        <v>108.5</v>
      </c>
      <c r="C304" t="s">
        <v>42</v>
      </c>
    </row>
    <row r="305" spans="1:3" x14ac:dyDescent="0.3">
      <c r="A305" t="s">
        <v>243</v>
      </c>
      <c r="B305" s="84">
        <v>104</v>
      </c>
      <c r="C305" t="s">
        <v>42</v>
      </c>
    </row>
    <row r="306" spans="1:3" x14ac:dyDescent="0.3">
      <c r="A306" t="s">
        <v>299</v>
      </c>
      <c r="B306" s="84">
        <v>103</v>
      </c>
      <c r="C306" t="s">
        <v>42</v>
      </c>
    </row>
    <row r="307" spans="1:3" x14ac:dyDescent="0.3">
      <c r="A307" t="s">
        <v>265</v>
      </c>
      <c r="B307" s="84">
        <v>99</v>
      </c>
      <c r="C307" t="s">
        <v>42</v>
      </c>
    </row>
    <row r="308" spans="1:3" x14ac:dyDescent="0.3">
      <c r="A308" t="s">
        <v>88</v>
      </c>
      <c r="B308" s="84">
        <v>98.14</v>
      </c>
      <c r="C308" t="s">
        <v>42</v>
      </c>
    </row>
    <row r="309" spans="1:3" x14ac:dyDescent="0.3">
      <c r="A309" t="s">
        <v>205</v>
      </c>
      <c r="B309" s="84">
        <v>90.87</v>
      </c>
      <c r="C309" t="s">
        <v>42</v>
      </c>
    </row>
    <row r="310" spans="1:3" x14ac:dyDescent="0.3">
      <c r="A310" t="s">
        <v>323</v>
      </c>
      <c r="B310" s="84">
        <v>90.73</v>
      </c>
      <c r="C310" t="s">
        <v>42</v>
      </c>
    </row>
    <row r="311" spans="1:3" x14ac:dyDescent="0.3">
      <c r="A311" t="s">
        <v>277</v>
      </c>
      <c r="B311" s="84">
        <v>89.29</v>
      </c>
      <c r="C311" t="s">
        <v>42</v>
      </c>
    </row>
    <row r="312" spans="1:3" x14ac:dyDescent="0.3">
      <c r="A312" t="s">
        <v>210</v>
      </c>
      <c r="B312" s="84">
        <v>70.849999999999994</v>
      </c>
      <c r="C312" t="s">
        <v>42</v>
      </c>
    </row>
    <row r="313" spans="1:3" x14ac:dyDescent="0.3">
      <c r="A313" t="s">
        <v>276</v>
      </c>
      <c r="B313" s="84">
        <v>65</v>
      </c>
      <c r="C313" t="s">
        <v>42</v>
      </c>
    </row>
    <row r="314" spans="1:3" x14ac:dyDescent="0.3">
      <c r="A314" t="s">
        <v>204</v>
      </c>
      <c r="B314" s="84">
        <v>59.01</v>
      </c>
      <c r="C314" t="s">
        <v>42</v>
      </c>
    </row>
    <row r="315" spans="1:3" x14ac:dyDescent="0.3">
      <c r="A315" t="s">
        <v>272</v>
      </c>
      <c r="B315" s="84">
        <v>58.94</v>
      </c>
      <c r="C315" t="s">
        <v>42</v>
      </c>
    </row>
    <row r="316" spans="1:3" x14ac:dyDescent="0.3">
      <c r="A316" t="s">
        <v>118</v>
      </c>
      <c r="B316" s="84">
        <v>50.86</v>
      </c>
      <c r="C316" t="s">
        <v>42</v>
      </c>
    </row>
    <row r="317" spans="1:3" x14ac:dyDescent="0.3">
      <c r="A317" t="s">
        <v>123</v>
      </c>
      <c r="B317" s="84">
        <v>46.61</v>
      </c>
      <c r="C317" t="s">
        <v>42</v>
      </c>
    </row>
    <row r="318" spans="1:3" x14ac:dyDescent="0.3">
      <c r="A318" t="s">
        <v>122</v>
      </c>
      <c r="B318" s="84">
        <v>39.94</v>
      </c>
      <c r="C318" t="s">
        <v>42</v>
      </c>
    </row>
    <row r="319" spans="1:3" x14ac:dyDescent="0.3">
      <c r="A319" t="s">
        <v>213</v>
      </c>
      <c r="B319" s="84">
        <v>36</v>
      </c>
      <c r="C319" t="s">
        <v>42</v>
      </c>
    </row>
    <row r="320" spans="1:3" x14ac:dyDescent="0.3">
      <c r="A320" t="s">
        <v>324</v>
      </c>
      <c r="B320" s="84">
        <v>33.74</v>
      </c>
      <c r="C320" t="s">
        <v>42</v>
      </c>
    </row>
    <row r="321" spans="1:3" x14ac:dyDescent="0.3">
      <c r="A321" t="s">
        <v>212</v>
      </c>
      <c r="B321" s="84">
        <v>30</v>
      </c>
      <c r="C321" t="s">
        <v>42</v>
      </c>
    </row>
    <row r="322" spans="1:3" x14ac:dyDescent="0.3">
      <c r="A322" t="s">
        <v>346</v>
      </c>
      <c r="B322" s="84">
        <v>26.72</v>
      </c>
      <c r="C322" t="s">
        <v>42</v>
      </c>
    </row>
    <row r="323" spans="1:3" x14ac:dyDescent="0.3">
      <c r="A323" t="s">
        <v>203</v>
      </c>
      <c r="B323" s="84">
        <v>15.14</v>
      </c>
      <c r="C323" t="s">
        <v>42</v>
      </c>
    </row>
    <row r="324" spans="1:3" x14ac:dyDescent="0.3">
      <c r="A324" t="s">
        <v>275</v>
      </c>
      <c r="B324" s="84">
        <v>14.23</v>
      </c>
      <c r="C324" t="s">
        <v>42</v>
      </c>
    </row>
    <row r="325" spans="1:3" x14ac:dyDescent="0.3">
      <c r="A325" t="s">
        <v>114</v>
      </c>
      <c r="B325" s="84">
        <v>13.2</v>
      </c>
      <c r="C325" t="s">
        <v>42</v>
      </c>
    </row>
    <row r="326" spans="1:3" x14ac:dyDescent="0.3">
      <c r="A326" t="s">
        <v>199</v>
      </c>
      <c r="B326" s="84">
        <v>8.94</v>
      </c>
      <c r="C326" t="s">
        <v>42</v>
      </c>
    </row>
    <row r="327" spans="1:3" x14ac:dyDescent="0.3">
      <c r="A327" t="s">
        <v>273</v>
      </c>
      <c r="B327" s="84">
        <v>8.94</v>
      </c>
      <c r="C327" t="s">
        <v>42</v>
      </c>
    </row>
    <row r="328" spans="1:3" x14ac:dyDescent="0.3">
      <c r="A328" t="s">
        <v>198</v>
      </c>
      <c r="B328" s="84">
        <v>8.94</v>
      </c>
      <c r="C328" t="s">
        <v>42</v>
      </c>
    </row>
    <row r="329" spans="1:3" x14ac:dyDescent="0.3">
      <c r="A329" t="s">
        <v>292</v>
      </c>
      <c r="B329" s="84">
        <v>8.94</v>
      </c>
      <c r="C329" t="s">
        <v>42</v>
      </c>
    </row>
    <row r="330" spans="1:3" x14ac:dyDescent="0.3">
      <c r="A330" t="s">
        <v>337</v>
      </c>
      <c r="B330" s="84">
        <v>8.94</v>
      </c>
      <c r="C330" t="s">
        <v>42</v>
      </c>
    </row>
    <row r="331" spans="1:3" x14ac:dyDescent="0.3">
      <c r="A331" t="s">
        <v>59</v>
      </c>
      <c r="B331" s="84">
        <v>8.94</v>
      </c>
      <c r="C331" t="s">
        <v>42</v>
      </c>
    </row>
    <row r="332" spans="1:3" x14ac:dyDescent="0.3">
      <c r="A332" t="s">
        <v>334</v>
      </c>
      <c r="B332" s="84">
        <v>6.67</v>
      </c>
      <c r="C332" t="s">
        <v>42</v>
      </c>
    </row>
    <row r="333" spans="1:3" x14ac:dyDescent="0.3">
      <c r="A333" t="s">
        <v>302</v>
      </c>
      <c r="B333" s="84">
        <v>-26.25</v>
      </c>
      <c r="C333" t="s">
        <v>42</v>
      </c>
    </row>
    <row r="334" spans="1:3" x14ac:dyDescent="0.3">
      <c r="A334" t="s">
        <v>248</v>
      </c>
      <c r="B334" s="84">
        <v>134513.41</v>
      </c>
      <c r="C334" t="s">
        <v>183</v>
      </c>
    </row>
    <row r="335" spans="1:3" x14ac:dyDescent="0.3">
      <c r="A335" t="s">
        <v>84</v>
      </c>
      <c r="B335" s="84">
        <v>115178</v>
      </c>
      <c r="C335" t="s">
        <v>183</v>
      </c>
    </row>
    <row r="336" spans="1:3" x14ac:dyDescent="0.3">
      <c r="A336" t="s">
        <v>154</v>
      </c>
      <c r="B336" s="84">
        <v>95103.42</v>
      </c>
      <c r="C336" t="s">
        <v>183</v>
      </c>
    </row>
    <row r="337" spans="1:3" x14ac:dyDescent="0.3">
      <c r="A337" t="s">
        <v>129</v>
      </c>
      <c r="B337" s="84">
        <v>88403.13</v>
      </c>
      <c r="C337" t="s">
        <v>183</v>
      </c>
    </row>
    <row r="338" spans="1:3" x14ac:dyDescent="0.3">
      <c r="A338" t="s">
        <v>64</v>
      </c>
      <c r="B338" s="84">
        <v>86200.99</v>
      </c>
      <c r="C338" t="s">
        <v>183</v>
      </c>
    </row>
    <row r="339" spans="1:3" x14ac:dyDescent="0.3">
      <c r="A339" t="s">
        <v>106</v>
      </c>
      <c r="B339" s="84">
        <v>83001.87</v>
      </c>
      <c r="C339" t="s">
        <v>183</v>
      </c>
    </row>
    <row r="340" spans="1:3" x14ac:dyDescent="0.3">
      <c r="A340" t="s">
        <v>208</v>
      </c>
      <c r="B340" s="84">
        <v>81983.990000000005</v>
      </c>
      <c r="C340" t="s">
        <v>183</v>
      </c>
    </row>
    <row r="341" spans="1:3" x14ac:dyDescent="0.3">
      <c r="A341" t="s">
        <v>103</v>
      </c>
      <c r="B341" s="84">
        <v>52502.83</v>
      </c>
      <c r="C341" t="s">
        <v>183</v>
      </c>
    </row>
    <row r="342" spans="1:3" x14ac:dyDescent="0.3">
      <c r="A342" t="s">
        <v>94</v>
      </c>
      <c r="B342" s="84">
        <v>51103.06</v>
      </c>
      <c r="C342" t="s">
        <v>183</v>
      </c>
    </row>
    <row r="343" spans="1:3" x14ac:dyDescent="0.3">
      <c r="A343" t="s">
        <v>69</v>
      </c>
      <c r="B343" s="84">
        <v>49338.559999999998</v>
      </c>
      <c r="C343" t="s">
        <v>183</v>
      </c>
    </row>
    <row r="344" spans="1:3" x14ac:dyDescent="0.3">
      <c r="A344" t="s">
        <v>92</v>
      </c>
      <c r="B344" s="84">
        <v>39040.949999999997</v>
      </c>
      <c r="C344" t="s">
        <v>183</v>
      </c>
    </row>
    <row r="345" spans="1:3" x14ac:dyDescent="0.3">
      <c r="A345" t="s">
        <v>153</v>
      </c>
      <c r="B345" s="84">
        <v>35484</v>
      </c>
      <c r="C345" t="s">
        <v>183</v>
      </c>
    </row>
    <row r="346" spans="1:3" x14ac:dyDescent="0.3">
      <c r="A346" t="s">
        <v>155</v>
      </c>
      <c r="B346" s="84">
        <v>31590</v>
      </c>
      <c r="C346" t="s">
        <v>183</v>
      </c>
    </row>
    <row r="347" spans="1:3" x14ac:dyDescent="0.3">
      <c r="A347" t="s">
        <v>98</v>
      </c>
      <c r="B347" s="84">
        <v>24251.75</v>
      </c>
      <c r="C347" t="s">
        <v>183</v>
      </c>
    </row>
    <row r="348" spans="1:3" x14ac:dyDescent="0.3">
      <c r="A348" t="s">
        <v>63</v>
      </c>
      <c r="B348" s="84">
        <v>23351.94</v>
      </c>
      <c r="C348" t="s">
        <v>183</v>
      </c>
    </row>
    <row r="349" spans="1:3" x14ac:dyDescent="0.3">
      <c r="A349" t="s">
        <v>111</v>
      </c>
      <c r="B349" s="84">
        <v>19745.55</v>
      </c>
      <c r="C349" t="s">
        <v>183</v>
      </c>
    </row>
    <row r="350" spans="1:3" x14ac:dyDescent="0.3">
      <c r="A350" t="s">
        <v>321</v>
      </c>
      <c r="B350" s="84">
        <v>19621.830000000002</v>
      </c>
      <c r="C350" t="s">
        <v>183</v>
      </c>
    </row>
    <row r="351" spans="1:3" x14ac:dyDescent="0.3">
      <c r="A351" t="s">
        <v>229</v>
      </c>
      <c r="B351" s="84">
        <v>17895.189999999999</v>
      </c>
      <c r="C351" t="s">
        <v>183</v>
      </c>
    </row>
    <row r="352" spans="1:3" x14ac:dyDescent="0.3">
      <c r="A352" t="s">
        <v>89</v>
      </c>
      <c r="B352" s="84">
        <v>17632.7</v>
      </c>
      <c r="C352" t="s">
        <v>183</v>
      </c>
    </row>
    <row r="353" spans="1:3" x14ac:dyDescent="0.3">
      <c r="A353" t="s">
        <v>128</v>
      </c>
      <c r="B353" s="84">
        <v>16671.88</v>
      </c>
      <c r="C353" t="s">
        <v>183</v>
      </c>
    </row>
    <row r="354" spans="1:3" x14ac:dyDescent="0.3">
      <c r="A354" t="s">
        <v>101</v>
      </c>
      <c r="B354" s="84">
        <v>16331.96</v>
      </c>
      <c r="C354" t="s">
        <v>183</v>
      </c>
    </row>
    <row r="355" spans="1:3" x14ac:dyDescent="0.3">
      <c r="A355" t="s">
        <v>225</v>
      </c>
      <c r="B355" s="84">
        <v>15000</v>
      </c>
      <c r="C355" t="s">
        <v>183</v>
      </c>
    </row>
    <row r="356" spans="1:3" x14ac:dyDescent="0.3">
      <c r="A356" t="s">
        <v>156</v>
      </c>
      <c r="B356" s="84">
        <v>13547.04</v>
      </c>
      <c r="C356" t="s">
        <v>183</v>
      </c>
    </row>
    <row r="357" spans="1:3" x14ac:dyDescent="0.3">
      <c r="A357" t="s">
        <v>54</v>
      </c>
      <c r="B357" s="84">
        <v>12575.83</v>
      </c>
      <c r="C357" t="s">
        <v>183</v>
      </c>
    </row>
    <row r="358" spans="1:3" x14ac:dyDescent="0.3">
      <c r="A358" t="s">
        <v>79</v>
      </c>
      <c r="B358" s="84">
        <v>12478.5</v>
      </c>
      <c r="C358" t="s">
        <v>183</v>
      </c>
    </row>
    <row r="359" spans="1:3" x14ac:dyDescent="0.3">
      <c r="A359" t="s">
        <v>107</v>
      </c>
      <c r="B359" s="84">
        <v>11860.56</v>
      </c>
      <c r="C359" t="s">
        <v>183</v>
      </c>
    </row>
    <row r="360" spans="1:3" x14ac:dyDescent="0.3">
      <c r="A360" t="s">
        <v>115</v>
      </c>
      <c r="B360" s="84">
        <v>11763.45</v>
      </c>
      <c r="C360" t="s">
        <v>183</v>
      </c>
    </row>
    <row r="361" spans="1:3" x14ac:dyDescent="0.3">
      <c r="A361" t="s">
        <v>230</v>
      </c>
      <c r="B361" s="84">
        <v>11201.99</v>
      </c>
      <c r="C361" t="s">
        <v>183</v>
      </c>
    </row>
    <row r="362" spans="1:3" x14ac:dyDescent="0.3">
      <c r="A362" t="s">
        <v>303</v>
      </c>
      <c r="B362" s="84">
        <v>10854.63</v>
      </c>
      <c r="C362" t="s">
        <v>183</v>
      </c>
    </row>
    <row r="363" spans="1:3" x14ac:dyDescent="0.3">
      <c r="A363" t="s">
        <v>213</v>
      </c>
      <c r="B363" s="84">
        <v>10611</v>
      </c>
      <c r="C363" t="s">
        <v>183</v>
      </c>
    </row>
    <row r="364" spans="1:3" x14ac:dyDescent="0.3">
      <c r="A364" t="s">
        <v>227</v>
      </c>
      <c r="B364" s="84">
        <v>10552.81</v>
      </c>
      <c r="C364" t="s">
        <v>183</v>
      </c>
    </row>
    <row r="365" spans="1:3" x14ac:dyDescent="0.3">
      <c r="A365" t="s">
        <v>53</v>
      </c>
      <c r="B365" s="84">
        <v>10292.450000000001</v>
      </c>
      <c r="C365" t="s">
        <v>183</v>
      </c>
    </row>
    <row r="366" spans="1:3" x14ac:dyDescent="0.3">
      <c r="A366" t="s">
        <v>61</v>
      </c>
      <c r="B366" s="84">
        <v>10000</v>
      </c>
      <c r="C366" t="s">
        <v>183</v>
      </c>
    </row>
    <row r="367" spans="1:3" x14ac:dyDescent="0.3">
      <c r="A367" t="s">
        <v>108</v>
      </c>
      <c r="B367" s="84">
        <v>9822.17</v>
      </c>
      <c r="C367" t="s">
        <v>183</v>
      </c>
    </row>
    <row r="368" spans="1:3" x14ac:dyDescent="0.3">
      <c r="A368" t="s">
        <v>205</v>
      </c>
      <c r="B368" s="84">
        <v>9807.07</v>
      </c>
      <c r="C368" t="s">
        <v>183</v>
      </c>
    </row>
    <row r="369" spans="1:3" x14ac:dyDescent="0.3">
      <c r="A369" t="s">
        <v>67</v>
      </c>
      <c r="B369" s="84">
        <v>9558.5</v>
      </c>
      <c r="C369" t="s">
        <v>183</v>
      </c>
    </row>
    <row r="370" spans="1:3" x14ac:dyDescent="0.3">
      <c r="A370" t="s">
        <v>102</v>
      </c>
      <c r="B370" s="84">
        <v>8743.9699999999993</v>
      </c>
      <c r="C370" t="s">
        <v>183</v>
      </c>
    </row>
    <row r="371" spans="1:3" x14ac:dyDescent="0.3">
      <c r="A371" t="s">
        <v>88</v>
      </c>
      <c r="B371" s="84">
        <v>7841.31</v>
      </c>
      <c r="C371" t="s">
        <v>183</v>
      </c>
    </row>
    <row r="372" spans="1:3" x14ac:dyDescent="0.3">
      <c r="A372" t="s">
        <v>112</v>
      </c>
      <c r="B372" s="84">
        <v>7804.42</v>
      </c>
      <c r="C372" t="s">
        <v>183</v>
      </c>
    </row>
    <row r="373" spans="1:3" x14ac:dyDescent="0.3">
      <c r="A373" t="s">
        <v>57</v>
      </c>
      <c r="B373" s="84">
        <v>7563</v>
      </c>
      <c r="C373" t="s">
        <v>183</v>
      </c>
    </row>
    <row r="374" spans="1:3" x14ac:dyDescent="0.3">
      <c r="A374" t="s">
        <v>143</v>
      </c>
      <c r="B374" s="84">
        <v>6893.13</v>
      </c>
      <c r="C374" t="s">
        <v>183</v>
      </c>
    </row>
    <row r="375" spans="1:3" x14ac:dyDescent="0.3">
      <c r="A375" t="s">
        <v>113</v>
      </c>
      <c r="B375" s="84">
        <v>6499.32</v>
      </c>
      <c r="C375" t="s">
        <v>183</v>
      </c>
    </row>
    <row r="376" spans="1:3" x14ac:dyDescent="0.3">
      <c r="A376" t="s">
        <v>139</v>
      </c>
      <c r="B376" s="84">
        <v>6269.57</v>
      </c>
      <c r="C376" t="s">
        <v>183</v>
      </c>
    </row>
    <row r="377" spans="1:3" x14ac:dyDescent="0.3">
      <c r="A377" t="s">
        <v>254</v>
      </c>
      <c r="B377" s="84">
        <v>6260</v>
      </c>
      <c r="C377" t="s">
        <v>183</v>
      </c>
    </row>
    <row r="378" spans="1:3" x14ac:dyDescent="0.3">
      <c r="A378" t="s">
        <v>190</v>
      </c>
      <c r="B378" s="84">
        <v>6230.09</v>
      </c>
      <c r="C378" t="s">
        <v>183</v>
      </c>
    </row>
    <row r="379" spans="1:3" x14ac:dyDescent="0.3">
      <c r="A379" t="s">
        <v>140</v>
      </c>
      <c r="B379" s="84">
        <v>6152.6</v>
      </c>
      <c r="C379" t="s">
        <v>183</v>
      </c>
    </row>
    <row r="380" spans="1:3" x14ac:dyDescent="0.3">
      <c r="A380" t="s">
        <v>305</v>
      </c>
      <c r="B380" s="84">
        <v>6131.66</v>
      </c>
      <c r="C380" t="s">
        <v>183</v>
      </c>
    </row>
    <row r="381" spans="1:3" x14ac:dyDescent="0.3">
      <c r="A381" t="s">
        <v>77</v>
      </c>
      <c r="B381" s="84">
        <v>6008.94</v>
      </c>
      <c r="C381" t="s">
        <v>183</v>
      </c>
    </row>
    <row r="382" spans="1:3" x14ac:dyDescent="0.3">
      <c r="A382" t="s">
        <v>189</v>
      </c>
      <c r="B382" s="84">
        <v>5995</v>
      </c>
      <c r="C382" t="s">
        <v>183</v>
      </c>
    </row>
    <row r="383" spans="1:3" x14ac:dyDescent="0.3">
      <c r="A383" t="s">
        <v>247</v>
      </c>
      <c r="B383" s="84">
        <v>5877.92</v>
      </c>
      <c r="C383" t="s">
        <v>183</v>
      </c>
    </row>
    <row r="384" spans="1:3" x14ac:dyDescent="0.3">
      <c r="A384" t="s">
        <v>52</v>
      </c>
      <c r="B384" s="84">
        <v>5848.17</v>
      </c>
      <c r="C384" t="s">
        <v>183</v>
      </c>
    </row>
    <row r="385" spans="1:3" x14ac:dyDescent="0.3">
      <c r="A385" t="s">
        <v>120</v>
      </c>
      <c r="B385" s="84">
        <v>5608</v>
      </c>
      <c r="C385" t="s">
        <v>183</v>
      </c>
    </row>
    <row r="386" spans="1:3" x14ac:dyDescent="0.3">
      <c r="A386" t="s">
        <v>50</v>
      </c>
      <c r="B386" s="84">
        <v>5571.31</v>
      </c>
      <c r="C386" t="s">
        <v>183</v>
      </c>
    </row>
    <row r="387" spans="1:3" x14ac:dyDescent="0.3">
      <c r="A387" t="s">
        <v>195</v>
      </c>
      <c r="B387" s="84">
        <v>5492.15</v>
      </c>
      <c r="C387" t="s">
        <v>183</v>
      </c>
    </row>
    <row r="388" spans="1:3" x14ac:dyDescent="0.3">
      <c r="A388" t="s">
        <v>121</v>
      </c>
      <c r="B388" s="84">
        <v>5178.2700000000004</v>
      </c>
      <c r="C388" t="s">
        <v>183</v>
      </c>
    </row>
    <row r="389" spans="1:3" x14ac:dyDescent="0.3">
      <c r="A389" t="s">
        <v>253</v>
      </c>
      <c r="B389" s="84">
        <v>5174.4399999999996</v>
      </c>
      <c r="C389" t="s">
        <v>183</v>
      </c>
    </row>
    <row r="390" spans="1:3" x14ac:dyDescent="0.3">
      <c r="A390" t="s">
        <v>312</v>
      </c>
      <c r="B390" s="84">
        <v>4706.54</v>
      </c>
      <c r="C390" t="s">
        <v>183</v>
      </c>
    </row>
    <row r="391" spans="1:3" x14ac:dyDescent="0.3">
      <c r="A391" t="s">
        <v>206</v>
      </c>
      <c r="B391" s="84">
        <v>4125</v>
      </c>
      <c r="C391" t="s">
        <v>183</v>
      </c>
    </row>
    <row r="392" spans="1:3" x14ac:dyDescent="0.3">
      <c r="A392" t="s">
        <v>82</v>
      </c>
      <c r="B392" s="84">
        <v>4050</v>
      </c>
      <c r="C392" t="s">
        <v>183</v>
      </c>
    </row>
    <row r="393" spans="1:3" x14ac:dyDescent="0.3">
      <c r="A393" t="s">
        <v>51</v>
      </c>
      <c r="B393" s="84">
        <v>3930.54</v>
      </c>
      <c r="C393" t="s">
        <v>183</v>
      </c>
    </row>
    <row r="394" spans="1:3" x14ac:dyDescent="0.3">
      <c r="A394" t="s">
        <v>66</v>
      </c>
      <c r="B394" s="84">
        <v>3624.35</v>
      </c>
      <c r="C394" t="s">
        <v>183</v>
      </c>
    </row>
    <row r="395" spans="1:3" x14ac:dyDescent="0.3">
      <c r="A395" t="s">
        <v>83</v>
      </c>
      <c r="B395" s="84">
        <v>3605</v>
      </c>
      <c r="C395" t="s">
        <v>183</v>
      </c>
    </row>
    <row r="396" spans="1:3" x14ac:dyDescent="0.3">
      <c r="A396" t="s">
        <v>97</v>
      </c>
      <c r="B396" s="84">
        <v>3555.77</v>
      </c>
      <c r="C396" t="s">
        <v>183</v>
      </c>
    </row>
    <row r="397" spans="1:3" x14ac:dyDescent="0.3">
      <c r="A397" t="s">
        <v>325</v>
      </c>
      <c r="B397" s="84">
        <v>3338.47</v>
      </c>
      <c r="C397" t="s">
        <v>183</v>
      </c>
    </row>
    <row r="398" spans="1:3" x14ac:dyDescent="0.3">
      <c r="A398" t="s">
        <v>152</v>
      </c>
      <c r="B398" s="84">
        <v>3327.41</v>
      </c>
      <c r="C398" t="s">
        <v>183</v>
      </c>
    </row>
    <row r="399" spans="1:3" x14ac:dyDescent="0.3">
      <c r="A399" t="s">
        <v>72</v>
      </c>
      <c r="B399" s="84">
        <v>3317.68</v>
      </c>
      <c r="C399" t="s">
        <v>183</v>
      </c>
    </row>
    <row r="400" spans="1:3" x14ac:dyDescent="0.3">
      <c r="A400" t="s">
        <v>76</v>
      </c>
      <c r="B400" s="84">
        <v>3283.01</v>
      </c>
      <c r="C400" t="s">
        <v>183</v>
      </c>
    </row>
    <row r="401" spans="1:3" x14ac:dyDescent="0.3">
      <c r="A401" t="s">
        <v>221</v>
      </c>
      <c r="B401" s="84">
        <v>3083.2</v>
      </c>
      <c r="C401" t="s">
        <v>183</v>
      </c>
    </row>
    <row r="402" spans="1:3" x14ac:dyDescent="0.3">
      <c r="A402" t="s">
        <v>204</v>
      </c>
      <c r="B402" s="84">
        <v>3000</v>
      </c>
      <c r="C402" t="s">
        <v>183</v>
      </c>
    </row>
    <row r="403" spans="1:3" x14ac:dyDescent="0.3">
      <c r="A403" t="s">
        <v>211</v>
      </c>
      <c r="B403" s="84">
        <v>2925</v>
      </c>
      <c r="C403" t="s">
        <v>183</v>
      </c>
    </row>
    <row r="404" spans="1:3" x14ac:dyDescent="0.3">
      <c r="A404" t="s">
        <v>104</v>
      </c>
      <c r="B404" s="84">
        <v>2640</v>
      </c>
      <c r="C404" t="s">
        <v>183</v>
      </c>
    </row>
    <row r="405" spans="1:3" x14ac:dyDescent="0.3">
      <c r="A405" t="s">
        <v>116</v>
      </c>
      <c r="B405" s="84">
        <v>2590.75</v>
      </c>
      <c r="C405" t="s">
        <v>183</v>
      </c>
    </row>
    <row r="406" spans="1:3" x14ac:dyDescent="0.3">
      <c r="A406" t="s">
        <v>62</v>
      </c>
      <c r="B406" s="84">
        <v>2555.17</v>
      </c>
      <c r="C406" t="s">
        <v>183</v>
      </c>
    </row>
    <row r="407" spans="1:3" x14ac:dyDescent="0.3">
      <c r="A407" t="s">
        <v>136</v>
      </c>
      <c r="B407" s="84">
        <v>2546.23</v>
      </c>
      <c r="C407" t="s">
        <v>183</v>
      </c>
    </row>
    <row r="408" spans="1:3" x14ac:dyDescent="0.3">
      <c r="A408" t="s">
        <v>279</v>
      </c>
      <c r="B408" s="84">
        <v>2463.92</v>
      </c>
      <c r="C408" t="s">
        <v>183</v>
      </c>
    </row>
    <row r="409" spans="1:3" x14ac:dyDescent="0.3">
      <c r="A409" t="s">
        <v>250</v>
      </c>
      <c r="B409" s="84">
        <v>2346</v>
      </c>
      <c r="C409" t="s">
        <v>183</v>
      </c>
    </row>
    <row r="410" spans="1:3" x14ac:dyDescent="0.3">
      <c r="A410" t="s">
        <v>56</v>
      </c>
      <c r="B410" s="84">
        <v>2270.4</v>
      </c>
      <c r="C410" t="s">
        <v>183</v>
      </c>
    </row>
    <row r="411" spans="1:3" x14ac:dyDescent="0.3">
      <c r="A411" t="s">
        <v>70</v>
      </c>
      <c r="B411" s="84">
        <v>2221.29</v>
      </c>
      <c r="C411" t="s">
        <v>183</v>
      </c>
    </row>
    <row r="412" spans="1:3" x14ac:dyDescent="0.3">
      <c r="A412" t="s">
        <v>264</v>
      </c>
      <c r="B412" s="84">
        <v>2167.06</v>
      </c>
      <c r="C412" t="s">
        <v>183</v>
      </c>
    </row>
    <row r="413" spans="1:3" x14ac:dyDescent="0.3">
      <c r="A413" t="s">
        <v>194</v>
      </c>
      <c r="B413" s="84">
        <v>2036.92</v>
      </c>
      <c r="C413" t="s">
        <v>183</v>
      </c>
    </row>
    <row r="414" spans="1:3" x14ac:dyDescent="0.3">
      <c r="A414" t="s">
        <v>193</v>
      </c>
      <c r="B414" s="84">
        <v>2016.38</v>
      </c>
      <c r="C414" t="s">
        <v>183</v>
      </c>
    </row>
    <row r="415" spans="1:3" x14ac:dyDescent="0.3">
      <c r="A415" t="s">
        <v>266</v>
      </c>
      <c r="B415" s="84">
        <v>2000</v>
      </c>
      <c r="C415" t="s">
        <v>183</v>
      </c>
    </row>
    <row r="416" spans="1:3" x14ac:dyDescent="0.3">
      <c r="A416" t="s">
        <v>78</v>
      </c>
      <c r="B416" s="84">
        <v>1930.92</v>
      </c>
      <c r="C416" t="s">
        <v>183</v>
      </c>
    </row>
    <row r="417" spans="1:3" x14ac:dyDescent="0.3">
      <c r="A417" t="s">
        <v>81</v>
      </c>
      <c r="B417" s="84">
        <v>1852.26</v>
      </c>
      <c r="C417" t="s">
        <v>183</v>
      </c>
    </row>
    <row r="418" spans="1:3" x14ac:dyDescent="0.3">
      <c r="A418" t="s">
        <v>239</v>
      </c>
      <c r="B418" s="84">
        <v>1690</v>
      </c>
      <c r="C418" t="s">
        <v>183</v>
      </c>
    </row>
    <row r="419" spans="1:3" x14ac:dyDescent="0.3">
      <c r="A419" t="s">
        <v>300</v>
      </c>
      <c r="B419" s="84">
        <v>1570.9</v>
      </c>
      <c r="C419" t="s">
        <v>183</v>
      </c>
    </row>
    <row r="420" spans="1:3" x14ac:dyDescent="0.3">
      <c r="A420" t="s">
        <v>342</v>
      </c>
      <c r="B420" s="84">
        <v>1554.29</v>
      </c>
      <c r="C420" t="s">
        <v>183</v>
      </c>
    </row>
    <row r="421" spans="1:3" x14ac:dyDescent="0.3">
      <c r="A421" t="s">
        <v>122</v>
      </c>
      <c r="B421" s="84">
        <v>1400</v>
      </c>
      <c r="C421" t="s">
        <v>183</v>
      </c>
    </row>
    <row r="422" spans="1:3" x14ac:dyDescent="0.3">
      <c r="A422" t="s">
        <v>294</v>
      </c>
      <c r="B422" s="84">
        <v>1375</v>
      </c>
      <c r="C422" t="s">
        <v>183</v>
      </c>
    </row>
    <row r="423" spans="1:3" x14ac:dyDescent="0.3">
      <c r="A423" t="s">
        <v>280</v>
      </c>
      <c r="B423" s="84">
        <v>1350</v>
      </c>
      <c r="C423" t="s">
        <v>183</v>
      </c>
    </row>
    <row r="424" spans="1:3" x14ac:dyDescent="0.3">
      <c r="A424" t="s">
        <v>210</v>
      </c>
      <c r="B424" s="84">
        <v>1302</v>
      </c>
      <c r="C424" t="s">
        <v>183</v>
      </c>
    </row>
    <row r="425" spans="1:3" x14ac:dyDescent="0.3">
      <c r="A425" t="s">
        <v>144</v>
      </c>
      <c r="B425" s="84">
        <v>1285.19</v>
      </c>
      <c r="C425" t="s">
        <v>183</v>
      </c>
    </row>
    <row r="426" spans="1:3" x14ac:dyDescent="0.3">
      <c r="A426" t="s">
        <v>73</v>
      </c>
      <c r="B426" s="84">
        <v>1282.07</v>
      </c>
      <c r="C426" t="s">
        <v>183</v>
      </c>
    </row>
    <row r="427" spans="1:3" x14ac:dyDescent="0.3">
      <c r="A427" t="s">
        <v>149</v>
      </c>
      <c r="B427" s="84">
        <v>1275</v>
      </c>
      <c r="C427" t="s">
        <v>183</v>
      </c>
    </row>
    <row r="428" spans="1:3" x14ac:dyDescent="0.3">
      <c r="A428" t="s">
        <v>49</v>
      </c>
      <c r="B428" s="84">
        <v>1250</v>
      </c>
      <c r="C428" t="s">
        <v>183</v>
      </c>
    </row>
    <row r="429" spans="1:3" x14ac:dyDescent="0.3">
      <c r="A429" t="s">
        <v>340</v>
      </c>
      <c r="B429" s="84">
        <v>1242.6400000000001</v>
      </c>
      <c r="C429" t="s">
        <v>183</v>
      </c>
    </row>
    <row r="430" spans="1:3" x14ac:dyDescent="0.3">
      <c r="A430" t="s">
        <v>298</v>
      </c>
      <c r="B430" s="84">
        <v>1200</v>
      </c>
      <c r="C430" t="s">
        <v>183</v>
      </c>
    </row>
    <row r="431" spans="1:3" x14ac:dyDescent="0.3">
      <c r="A431" t="s">
        <v>343</v>
      </c>
      <c r="B431" s="84">
        <v>1087.5</v>
      </c>
      <c r="C431" t="s">
        <v>183</v>
      </c>
    </row>
    <row r="432" spans="1:3" x14ac:dyDescent="0.3">
      <c r="A432" t="s">
        <v>71</v>
      </c>
      <c r="B432" s="84">
        <v>1054.25</v>
      </c>
      <c r="C432" t="s">
        <v>183</v>
      </c>
    </row>
    <row r="433" spans="1:3" x14ac:dyDescent="0.3">
      <c r="A433" t="s">
        <v>100</v>
      </c>
      <c r="B433" s="84">
        <v>1043.17</v>
      </c>
      <c r="C433" t="s">
        <v>183</v>
      </c>
    </row>
    <row r="434" spans="1:3" x14ac:dyDescent="0.3">
      <c r="A434" t="s">
        <v>256</v>
      </c>
      <c r="B434" s="84">
        <v>1013.6</v>
      </c>
      <c r="C434" t="s">
        <v>183</v>
      </c>
    </row>
    <row r="435" spans="1:3" x14ac:dyDescent="0.3">
      <c r="A435" t="s">
        <v>332</v>
      </c>
      <c r="B435" s="84">
        <v>977</v>
      </c>
      <c r="C435" t="s">
        <v>183</v>
      </c>
    </row>
    <row r="436" spans="1:3" x14ac:dyDescent="0.3">
      <c r="A436" t="s">
        <v>338</v>
      </c>
      <c r="B436" s="84">
        <v>966.43</v>
      </c>
      <c r="C436" t="s">
        <v>183</v>
      </c>
    </row>
    <row r="437" spans="1:3" x14ac:dyDescent="0.3">
      <c r="A437" t="s">
        <v>315</v>
      </c>
      <c r="B437" s="84">
        <v>903.79</v>
      </c>
      <c r="C437" t="s">
        <v>183</v>
      </c>
    </row>
    <row r="438" spans="1:3" x14ac:dyDescent="0.3">
      <c r="A438" t="s">
        <v>138</v>
      </c>
      <c r="B438" s="84">
        <v>848.64</v>
      </c>
      <c r="C438" t="s">
        <v>183</v>
      </c>
    </row>
    <row r="439" spans="1:3" x14ac:dyDescent="0.3">
      <c r="A439" t="s">
        <v>287</v>
      </c>
      <c r="B439" s="84">
        <v>843.75</v>
      </c>
      <c r="C439" t="s">
        <v>183</v>
      </c>
    </row>
    <row r="440" spans="1:3" x14ac:dyDescent="0.3">
      <c r="A440" t="s">
        <v>237</v>
      </c>
      <c r="B440" s="84">
        <v>841.56</v>
      </c>
      <c r="C440" t="s">
        <v>183</v>
      </c>
    </row>
    <row r="441" spans="1:3" x14ac:dyDescent="0.3">
      <c r="A441" t="s">
        <v>186</v>
      </c>
      <c r="B441" s="84">
        <v>775.95</v>
      </c>
      <c r="C441" t="s">
        <v>183</v>
      </c>
    </row>
    <row r="442" spans="1:3" x14ac:dyDescent="0.3">
      <c r="A442" t="s">
        <v>333</v>
      </c>
      <c r="B442" s="84">
        <v>735</v>
      </c>
      <c r="C442" t="s">
        <v>183</v>
      </c>
    </row>
    <row r="443" spans="1:3" x14ac:dyDescent="0.3">
      <c r="A443" t="s">
        <v>277</v>
      </c>
      <c r="B443" s="84">
        <v>726.88</v>
      </c>
      <c r="C443" t="s">
        <v>183</v>
      </c>
    </row>
    <row r="444" spans="1:3" x14ac:dyDescent="0.3">
      <c r="A444" t="s">
        <v>331</v>
      </c>
      <c r="B444" s="84">
        <v>724.17</v>
      </c>
      <c r="C444" t="s">
        <v>183</v>
      </c>
    </row>
    <row r="445" spans="1:3" x14ac:dyDescent="0.3">
      <c r="A445" t="s">
        <v>226</v>
      </c>
      <c r="B445" s="84">
        <v>705.9</v>
      </c>
      <c r="C445" t="s">
        <v>183</v>
      </c>
    </row>
    <row r="446" spans="1:3" x14ac:dyDescent="0.3">
      <c r="A446" t="s">
        <v>109</v>
      </c>
      <c r="B446" s="84">
        <v>703.56</v>
      </c>
      <c r="C446" t="s">
        <v>183</v>
      </c>
    </row>
    <row r="447" spans="1:3" x14ac:dyDescent="0.3">
      <c r="A447" t="s">
        <v>244</v>
      </c>
      <c r="B447" s="84">
        <v>700</v>
      </c>
      <c r="C447" t="s">
        <v>183</v>
      </c>
    </row>
    <row r="448" spans="1:3" x14ac:dyDescent="0.3">
      <c r="A448" t="s">
        <v>308</v>
      </c>
      <c r="B448" s="84">
        <v>651.80999999999995</v>
      </c>
      <c r="C448" t="s">
        <v>183</v>
      </c>
    </row>
    <row r="449" spans="1:3" x14ac:dyDescent="0.3">
      <c r="A449" t="s">
        <v>90</v>
      </c>
      <c r="B449" s="84">
        <v>637.71</v>
      </c>
      <c r="C449" t="s">
        <v>183</v>
      </c>
    </row>
    <row r="450" spans="1:3" x14ac:dyDescent="0.3">
      <c r="A450" t="s">
        <v>278</v>
      </c>
      <c r="B450" s="84">
        <v>635</v>
      </c>
      <c r="C450" t="s">
        <v>183</v>
      </c>
    </row>
    <row r="451" spans="1:3" x14ac:dyDescent="0.3">
      <c r="A451" t="s">
        <v>330</v>
      </c>
      <c r="B451" s="84">
        <v>627.65</v>
      </c>
      <c r="C451" t="s">
        <v>183</v>
      </c>
    </row>
    <row r="452" spans="1:3" x14ac:dyDescent="0.3">
      <c r="A452" t="s">
        <v>130</v>
      </c>
      <c r="B452" s="84">
        <v>600</v>
      </c>
      <c r="C452" t="s">
        <v>183</v>
      </c>
    </row>
    <row r="453" spans="1:3" x14ac:dyDescent="0.3">
      <c r="A453" t="s">
        <v>212</v>
      </c>
      <c r="B453" s="84">
        <v>591.16999999999996</v>
      </c>
      <c r="C453" t="s">
        <v>183</v>
      </c>
    </row>
    <row r="454" spans="1:3" x14ac:dyDescent="0.3">
      <c r="A454" t="s">
        <v>311</v>
      </c>
      <c r="B454" s="84">
        <v>572.05999999999995</v>
      </c>
      <c r="C454" t="s">
        <v>183</v>
      </c>
    </row>
    <row r="455" spans="1:3" x14ac:dyDescent="0.3">
      <c r="A455" t="s">
        <v>314</v>
      </c>
      <c r="B455" s="84">
        <v>539.65</v>
      </c>
      <c r="C455" t="s">
        <v>183</v>
      </c>
    </row>
    <row r="456" spans="1:3" x14ac:dyDescent="0.3">
      <c r="A456" t="s">
        <v>150</v>
      </c>
      <c r="B456" s="84">
        <v>518</v>
      </c>
      <c r="C456" t="s">
        <v>183</v>
      </c>
    </row>
    <row r="457" spans="1:3" x14ac:dyDescent="0.3">
      <c r="A457" t="s">
        <v>146</v>
      </c>
      <c r="B457" s="84">
        <v>517.6</v>
      </c>
      <c r="C457" t="s">
        <v>183</v>
      </c>
    </row>
    <row r="458" spans="1:3" x14ac:dyDescent="0.3">
      <c r="A458" t="s">
        <v>131</v>
      </c>
      <c r="B458" s="84">
        <v>496.94</v>
      </c>
      <c r="C458" t="s">
        <v>183</v>
      </c>
    </row>
    <row r="459" spans="1:3" x14ac:dyDescent="0.3">
      <c r="A459" t="s">
        <v>200</v>
      </c>
      <c r="B459" s="84">
        <v>493.15</v>
      </c>
      <c r="C459" t="s">
        <v>183</v>
      </c>
    </row>
    <row r="460" spans="1:3" x14ac:dyDescent="0.3">
      <c r="A460" t="s">
        <v>276</v>
      </c>
      <c r="B460" s="84">
        <v>476.76</v>
      </c>
      <c r="C460" t="s">
        <v>183</v>
      </c>
    </row>
    <row r="461" spans="1:3" x14ac:dyDescent="0.3">
      <c r="A461" t="s">
        <v>207</v>
      </c>
      <c r="B461" s="84">
        <v>456.43</v>
      </c>
      <c r="C461" t="s">
        <v>183</v>
      </c>
    </row>
    <row r="462" spans="1:3" x14ac:dyDescent="0.3">
      <c r="A462" t="s">
        <v>218</v>
      </c>
      <c r="B462" s="84">
        <v>430</v>
      </c>
      <c r="C462" t="s">
        <v>183</v>
      </c>
    </row>
    <row r="463" spans="1:3" x14ac:dyDescent="0.3">
      <c r="A463" t="s">
        <v>201</v>
      </c>
      <c r="B463" s="84">
        <v>389</v>
      </c>
      <c r="C463" t="s">
        <v>183</v>
      </c>
    </row>
    <row r="464" spans="1:3" x14ac:dyDescent="0.3">
      <c r="A464" t="s">
        <v>251</v>
      </c>
      <c r="B464" s="84">
        <v>375.01</v>
      </c>
      <c r="C464" t="s">
        <v>183</v>
      </c>
    </row>
    <row r="465" spans="1:3" x14ac:dyDescent="0.3">
      <c r="A465" t="s">
        <v>228</v>
      </c>
      <c r="B465" s="84">
        <v>373.2</v>
      </c>
      <c r="C465" t="s">
        <v>183</v>
      </c>
    </row>
    <row r="466" spans="1:3" x14ac:dyDescent="0.3">
      <c r="A466" t="s">
        <v>224</v>
      </c>
      <c r="B466" s="84">
        <v>364.99</v>
      </c>
      <c r="C466" t="s">
        <v>183</v>
      </c>
    </row>
    <row r="467" spans="1:3" x14ac:dyDescent="0.3">
      <c r="A467" t="s">
        <v>283</v>
      </c>
      <c r="B467" s="84">
        <v>359.7</v>
      </c>
      <c r="C467" t="s">
        <v>183</v>
      </c>
    </row>
    <row r="468" spans="1:3" x14ac:dyDescent="0.3">
      <c r="A468" t="s">
        <v>322</v>
      </c>
      <c r="B468" s="84">
        <v>347</v>
      </c>
      <c r="C468" t="s">
        <v>183</v>
      </c>
    </row>
    <row r="469" spans="1:3" x14ac:dyDescent="0.3">
      <c r="A469" t="s">
        <v>309</v>
      </c>
      <c r="B469" s="84">
        <v>342.54</v>
      </c>
      <c r="C469" t="s">
        <v>183</v>
      </c>
    </row>
    <row r="470" spans="1:3" x14ac:dyDescent="0.3">
      <c r="A470" t="s">
        <v>196</v>
      </c>
      <c r="B470" s="84">
        <v>324.95</v>
      </c>
      <c r="C470" t="s">
        <v>183</v>
      </c>
    </row>
    <row r="471" spans="1:3" x14ac:dyDescent="0.3">
      <c r="A471" t="s">
        <v>209</v>
      </c>
      <c r="B471" s="84">
        <v>319.5</v>
      </c>
      <c r="C471" t="s">
        <v>183</v>
      </c>
    </row>
    <row r="472" spans="1:3" x14ac:dyDescent="0.3">
      <c r="A472" t="s">
        <v>191</v>
      </c>
      <c r="B472" s="84">
        <v>315.45999999999998</v>
      </c>
      <c r="C472" t="s">
        <v>183</v>
      </c>
    </row>
    <row r="473" spans="1:3" x14ac:dyDescent="0.3">
      <c r="A473" t="s">
        <v>295</v>
      </c>
      <c r="B473" s="84">
        <v>310.63</v>
      </c>
      <c r="C473" t="s">
        <v>183</v>
      </c>
    </row>
    <row r="474" spans="1:3" x14ac:dyDescent="0.3">
      <c r="A474" t="s">
        <v>151</v>
      </c>
      <c r="B474" s="84">
        <v>299</v>
      </c>
      <c r="C474" t="s">
        <v>183</v>
      </c>
    </row>
    <row r="475" spans="1:3" x14ac:dyDescent="0.3">
      <c r="A475" t="s">
        <v>231</v>
      </c>
      <c r="B475" s="84">
        <v>292</v>
      </c>
      <c r="C475" t="s">
        <v>183</v>
      </c>
    </row>
    <row r="476" spans="1:3" x14ac:dyDescent="0.3">
      <c r="A476" t="s">
        <v>335</v>
      </c>
      <c r="B476" s="84">
        <v>286.74</v>
      </c>
      <c r="C476" t="s">
        <v>183</v>
      </c>
    </row>
    <row r="477" spans="1:3" x14ac:dyDescent="0.3">
      <c r="A477" t="s">
        <v>217</v>
      </c>
      <c r="B477" s="84">
        <v>285</v>
      </c>
      <c r="C477" t="s">
        <v>183</v>
      </c>
    </row>
    <row r="478" spans="1:3" x14ac:dyDescent="0.3">
      <c r="A478" t="s">
        <v>306</v>
      </c>
      <c r="B478" s="84">
        <v>253</v>
      </c>
      <c r="C478" t="s">
        <v>183</v>
      </c>
    </row>
    <row r="479" spans="1:3" x14ac:dyDescent="0.3">
      <c r="A479" t="s">
        <v>255</v>
      </c>
      <c r="B479" s="84">
        <v>235.9</v>
      </c>
      <c r="C479" t="s">
        <v>183</v>
      </c>
    </row>
    <row r="480" spans="1:3" x14ac:dyDescent="0.3">
      <c r="A480" t="s">
        <v>145</v>
      </c>
      <c r="B480" s="84">
        <v>207.64</v>
      </c>
      <c r="C480" t="s">
        <v>183</v>
      </c>
    </row>
    <row r="481" spans="1:3" x14ac:dyDescent="0.3">
      <c r="A481" t="s">
        <v>80</v>
      </c>
      <c r="B481" s="84">
        <v>197.84</v>
      </c>
      <c r="C481" t="s">
        <v>183</v>
      </c>
    </row>
    <row r="482" spans="1:3" x14ac:dyDescent="0.3">
      <c r="A482" t="s">
        <v>85</v>
      </c>
      <c r="B482" s="84">
        <v>196.2</v>
      </c>
      <c r="C482" t="s">
        <v>183</v>
      </c>
    </row>
    <row r="483" spans="1:3" x14ac:dyDescent="0.3">
      <c r="A483" t="s">
        <v>261</v>
      </c>
      <c r="B483" s="84">
        <v>194.99</v>
      </c>
      <c r="C483" t="s">
        <v>183</v>
      </c>
    </row>
    <row r="484" spans="1:3" x14ac:dyDescent="0.3">
      <c r="A484" t="s">
        <v>132</v>
      </c>
      <c r="B484" s="84">
        <v>171.51</v>
      </c>
      <c r="C484" t="s">
        <v>183</v>
      </c>
    </row>
    <row r="485" spans="1:3" x14ac:dyDescent="0.3">
      <c r="A485" t="s">
        <v>258</v>
      </c>
      <c r="B485" s="84">
        <v>159</v>
      </c>
      <c r="C485" t="s">
        <v>183</v>
      </c>
    </row>
    <row r="486" spans="1:3" x14ac:dyDescent="0.3">
      <c r="A486" t="s">
        <v>299</v>
      </c>
      <c r="B486" s="84">
        <v>158.08000000000001</v>
      </c>
      <c r="C486" t="s">
        <v>183</v>
      </c>
    </row>
    <row r="487" spans="1:3" x14ac:dyDescent="0.3">
      <c r="A487" t="s">
        <v>242</v>
      </c>
      <c r="B487" s="84">
        <v>149.94</v>
      </c>
      <c r="C487" t="s">
        <v>183</v>
      </c>
    </row>
    <row r="488" spans="1:3" x14ac:dyDescent="0.3">
      <c r="A488" t="s">
        <v>188</v>
      </c>
      <c r="B488" s="84">
        <v>147.63999999999999</v>
      </c>
      <c r="C488" t="s">
        <v>183</v>
      </c>
    </row>
    <row r="489" spans="1:3" x14ac:dyDescent="0.3">
      <c r="A489" t="s">
        <v>265</v>
      </c>
      <c r="B489" s="84">
        <v>142</v>
      </c>
      <c r="C489" t="s">
        <v>183</v>
      </c>
    </row>
    <row r="490" spans="1:3" x14ac:dyDescent="0.3">
      <c r="A490" t="s">
        <v>293</v>
      </c>
      <c r="B490" s="84">
        <v>139.06</v>
      </c>
      <c r="C490" t="s">
        <v>183</v>
      </c>
    </row>
    <row r="491" spans="1:3" x14ac:dyDescent="0.3">
      <c r="A491" t="s">
        <v>235</v>
      </c>
      <c r="B491" s="84">
        <v>125.04</v>
      </c>
      <c r="C491" t="s">
        <v>183</v>
      </c>
    </row>
    <row r="492" spans="1:3" x14ac:dyDescent="0.3">
      <c r="A492" t="s">
        <v>199</v>
      </c>
      <c r="B492" s="84">
        <v>121.73</v>
      </c>
      <c r="C492" t="s">
        <v>183</v>
      </c>
    </row>
    <row r="493" spans="1:3" x14ac:dyDescent="0.3">
      <c r="A493" t="s">
        <v>48</v>
      </c>
      <c r="B493" s="84">
        <v>114</v>
      </c>
      <c r="C493" t="s">
        <v>183</v>
      </c>
    </row>
    <row r="494" spans="1:3" x14ac:dyDescent="0.3">
      <c r="A494" t="s">
        <v>214</v>
      </c>
      <c r="B494" s="84">
        <v>101.03</v>
      </c>
      <c r="C494" t="s">
        <v>183</v>
      </c>
    </row>
    <row r="495" spans="1:3" x14ac:dyDescent="0.3">
      <c r="A495" t="s">
        <v>91</v>
      </c>
      <c r="B495" s="84">
        <v>93.18</v>
      </c>
      <c r="C495" t="s">
        <v>183</v>
      </c>
    </row>
    <row r="496" spans="1:3" x14ac:dyDescent="0.3">
      <c r="A496" t="s">
        <v>346</v>
      </c>
      <c r="B496" s="84">
        <v>92.53</v>
      </c>
      <c r="C496" t="s">
        <v>183</v>
      </c>
    </row>
    <row r="497" spans="1:3" x14ac:dyDescent="0.3">
      <c r="A497" t="s">
        <v>184</v>
      </c>
      <c r="B497" s="84">
        <v>77.61</v>
      </c>
      <c r="C497" t="s">
        <v>183</v>
      </c>
    </row>
    <row r="498" spans="1:3" x14ac:dyDescent="0.3">
      <c r="A498" t="s">
        <v>125</v>
      </c>
      <c r="B498" s="84">
        <v>61</v>
      </c>
      <c r="C498" t="s">
        <v>183</v>
      </c>
    </row>
    <row r="499" spans="1:3" x14ac:dyDescent="0.3">
      <c r="A499" t="s">
        <v>187</v>
      </c>
      <c r="B499" s="84">
        <v>60.28</v>
      </c>
      <c r="C499" t="s">
        <v>183</v>
      </c>
    </row>
    <row r="500" spans="1:3" x14ac:dyDescent="0.3">
      <c r="A500" t="s">
        <v>238</v>
      </c>
      <c r="B500" s="84">
        <v>58.55</v>
      </c>
      <c r="C500" t="s">
        <v>183</v>
      </c>
    </row>
    <row r="501" spans="1:3" x14ac:dyDescent="0.3">
      <c r="A501" t="s">
        <v>246</v>
      </c>
      <c r="B501" s="84">
        <v>54.05</v>
      </c>
      <c r="C501" t="s">
        <v>183</v>
      </c>
    </row>
    <row r="502" spans="1:3" x14ac:dyDescent="0.3">
      <c r="A502" t="s">
        <v>99</v>
      </c>
      <c r="B502" s="84">
        <v>53.5</v>
      </c>
      <c r="C502" t="s">
        <v>183</v>
      </c>
    </row>
    <row r="503" spans="1:3" x14ac:dyDescent="0.3">
      <c r="A503" t="s">
        <v>127</v>
      </c>
      <c r="B503" s="84">
        <v>52.81</v>
      </c>
      <c r="C503" t="s">
        <v>183</v>
      </c>
    </row>
    <row r="504" spans="1:3" x14ac:dyDescent="0.3">
      <c r="A504" t="s">
        <v>222</v>
      </c>
      <c r="B504" s="84">
        <v>51.6</v>
      </c>
      <c r="C504" t="s">
        <v>183</v>
      </c>
    </row>
    <row r="505" spans="1:3" x14ac:dyDescent="0.3">
      <c r="A505" t="s">
        <v>118</v>
      </c>
      <c r="B505" s="84">
        <v>50.86</v>
      </c>
      <c r="C505" t="s">
        <v>183</v>
      </c>
    </row>
    <row r="506" spans="1:3" x14ac:dyDescent="0.3">
      <c r="A506" t="s">
        <v>142</v>
      </c>
      <c r="B506" s="84">
        <v>40</v>
      </c>
      <c r="C506" t="s">
        <v>183</v>
      </c>
    </row>
    <row r="507" spans="1:3" x14ac:dyDescent="0.3">
      <c r="A507" t="s">
        <v>310</v>
      </c>
      <c r="B507" s="84">
        <v>37.22</v>
      </c>
      <c r="C507" t="s">
        <v>183</v>
      </c>
    </row>
    <row r="508" spans="1:3" x14ac:dyDescent="0.3">
      <c r="A508" t="s">
        <v>134</v>
      </c>
      <c r="B508" s="84">
        <v>36.6</v>
      </c>
      <c r="C508" t="s">
        <v>183</v>
      </c>
    </row>
    <row r="509" spans="1:3" x14ac:dyDescent="0.3">
      <c r="A509" t="s">
        <v>252</v>
      </c>
      <c r="B509" s="84">
        <v>33.74</v>
      </c>
      <c r="C509" t="s">
        <v>183</v>
      </c>
    </row>
    <row r="510" spans="1:3" x14ac:dyDescent="0.3">
      <c r="A510" t="s">
        <v>117</v>
      </c>
      <c r="B510" s="84">
        <v>30</v>
      </c>
      <c r="C510" t="s">
        <v>183</v>
      </c>
    </row>
    <row r="511" spans="1:3" x14ac:dyDescent="0.3">
      <c r="A511" t="s">
        <v>271</v>
      </c>
      <c r="B511" s="84">
        <v>27.54</v>
      </c>
      <c r="C511" t="s">
        <v>183</v>
      </c>
    </row>
    <row r="512" spans="1:3" x14ac:dyDescent="0.3">
      <c r="A512" t="s">
        <v>316</v>
      </c>
      <c r="B512" s="84">
        <v>27.54</v>
      </c>
      <c r="C512" t="s">
        <v>183</v>
      </c>
    </row>
    <row r="513" spans="1:3" x14ac:dyDescent="0.3">
      <c r="A513" t="s">
        <v>270</v>
      </c>
      <c r="B513" s="84">
        <v>24.08</v>
      </c>
      <c r="C513" t="s">
        <v>183</v>
      </c>
    </row>
    <row r="514" spans="1:3" x14ac:dyDescent="0.3">
      <c r="A514" t="s">
        <v>345</v>
      </c>
      <c r="B514" s="84">
        <v>20</v>
      </c>
      <c r="C514" t="s">
        <v>183</v>
      </c>
    </row>
    <row r="515" spans="1:3" x14ac:dyDescent="0.3">
      <c r="A515" t="s">
        <v>148</v>
      </c>
      <c r="B515" s="84">
        <v>15.14</v>
      </c>
      <c r="C515" t="s">
        <v>183</v>
      </c>
    </row>
    <row r="516" spans="1:3" x14ac:dyDescent="0.3">
      <c r="A516" t="s">
        <v>274</v>
      </c>
      <c r="B516" s="84">
        <v>15.14</v>
      </c>
      <c r="C516" t="s">
        <v>183</v>
      </c>
    </row>
    <row r="517" spans="1:3" x14ac:dyDescent="0.3">
      <c r="A517" t="s">
        <v>86</v>
      </c>
      <c r="B517" s="84">
        <v>15.14</v>
      </c>
      <c r="C517" t="s">
        <v>183</v>
      </c>
    </row>
    <row r="518" spans="1:3" x14ac:dyDescent="0.3">
      <c r="A518" t="s">
        <v>216</v>
      </c>
      <c r="B518" s="84">
        <v>15.14</v>
      </c>
      <c r="C518" t="s">
        <v>183</v>
      </c>
    </row>
    <row r="519" spans="1:3" x14ac:dyDescent="0.3">
      <c r="A519" t="s">
        <v>215</v>
      </c>
      <c r="B519" s="84">
        <v>10.55</v>
      </c>
      <c r="C519" t="s">
        <v>183</v>
      </c>
    </row>
    <row r="520" spans="1:3" x14ac:dyDescent="0.3">
      <c r="A520" t="s">
        <v>328</v>
      </c>
      <c r="B520" s="84">
        <v>8.94</v>
      </c>
      <c r="C520" t="s">
        <v>183</v>
      </c>
    </row>
    <row r="521" spans="1:3" x14ac:dyDescent="0.3">
      <c r="A521" t="s">
        <v>219</v>
      </c>
      <c r="B521" s="84">
        <v>6.2</v>
      </c>
      <c r="C521" t="s">
        <v>183</v>
      </c>
    </row>
    <row r="522" spans="1:3" x14ac:dyDescent="0.3">
      <c r="A522" t="s">
        <v>220</v>
      </c>
      <c r="B522" s="84">
        <v>-139.94</v>
      </c>
      <c r="C522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1" workbookViewId="0">
      <selection activeCell="D24" sqref="D2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FY 21-22 Summary</vt:lpstr>
      <vt:lpstr>PCard FY 19-20 Summary</vt:lpstr>
      <vt:lpstr>Q3-Spend By Department</vt:lpstr>
      <vt:lpstr>Q3-Spend By Supplier</vt:lpstr>
      <vt:lpstr>FY Tier 2 Spend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Black Bowser</cp:lastModifiedBy>
  <cp:lastPrinted>2020-08-04T20:32:06Z</cp:lastPrinted>
  <dcterms:created xsi:type="dcterms:W3CDTF">2020-07-29T14:17:10Z</dcterms:created>
  <dcterms:modified xsi:type="dcterms:W3CDTF">2023-07-12T14:05:51Z</dcterms:modified>
</cp:coreProperties>
</file>