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8_{E7F8CBAF-163D-49D7-B85E-0541FC419DC3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Instructions" sheetId="2" state="hidden" r:id="rId1"/>
    <sheet name="FY 23-24 Summary" sheetId="9" r:id="rId2"/>
    <sheet name="PCard FY 19-20 Summary" sheetId="48" state="hidden" r:id="rId3"/>
    <sheet name="Q1-Spend By Department" sheetId="45" r:id="rId4"/>
    <sheet name="Q1-Spend By Supplier" sheetId="63" r:id="rId5"/>
    <sheet name="FY Tier 2 Spend" sheetId="57" r:id="rId6"/>
    <sheet name="Tier 2 Construction Report" sheetId="62" r:id="rId7"/>
    <sheet name="Q1 Pivot" sheetId="50" state="hidden" r:id="rId8"/>
    <sheet name="July Spend By Dept-AP &amp; P-Card" sheetId="51" state="hidden" r:id="rId9"/>
    <sheet name="Filter Examples" sheetId="32" state="hidden" r:id="rId10"/>
  </sheets>
  <externalReferences>
    <externalReference r:id="rId11"/>
    <externalReference r:id="rId12"/>
  </externalReferences>
  <calcPr calcId="191029"/>
  <pivotCaches>
    <pivotCache cacheId="0" r:id="rId13"/>
    <pivotCache cacheId="1" r:id="rId14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62" l="1"/>
  <c r="E29" i="62"/>
  <c r="E28" i="62"/>
  <c r="E27" i="62"/>
  <c r="E26" i="62"/>
  <c r="F26" i="62" s="1"/>
  <c r="E25" i="62"/>
  <c r="F25" i="62" s="1"/>
  <c r="C20" i="62"/>
  <c r="E16" i="62"/>
  <c r="E15" i="62"/>
  <c r="E14" i="62"/>
  <c r="F14" i="62" s="1"/>
  <c r="C9" i="62"/>
  <c r="F29" i="62" l="1"/>
  <c r="F27" i="62"/>
  <c r="F28" i="62"/>
  <c r="F16" i="62"/>
  <c r="F15" i="62"/>
  <c r="N24" i="9" l="1"/>
  <c r="R15" i="9" s="1"/>
  <c r="C55" i="57" l="1"/>
  <c r="C15" i="57"/>
  <c r="E8" i="45" l="1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E255" i="45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7" i="45"/>
  <c r="K17" i="9"/>
  <c r="K18" i="9"/>
  <c r="K19" i="9"/>
  <c r="K20" i="9"/>
  <c r="K21" i="9"/>
  <c r="K22" i="9"/>
  <c r="K23" i="9"/>
  <c r="K16" i="9"/>
  <c r="K24" i="9"/>
  <c r="G24" i="9"/>
  <c r="D19" i="9"/>
  <c r="C32" i="57" l="1"/>
  <c r="O16" i="9" l="1"/>
  <c r="C24" i="9"/>
  <c r="C9" i="57" l="1"/>
  <c r="O17" i="9" l="1"/>
  <c r="O18" i="9"/>
  <c r="O19" i="9"/>
  <c r="O20" i="9"/>
  <c r="O21" i="9"/>
  <c r="O22" i="9"/>
  <c r="M24" i="9" l="1"/>
  <c r="M27" i="9" s="1"/>
  <c r="B37" i="9"/>
  <c r="B34" i="9" l="1"/>
  <c r="B35" i="9"/>
  <c r="B31" i="9"/>
  <c r="B33" i="9"/>
  <c r="B36" i="9"/>
  <c r="B32" i="9"/>
  <c r="S23" i="9" l="1"/>
  <c r="E24" i="9"/>
  <c r="F24" i="9"/>
  <c r="D24" i="9"/>
  <c r="S22" i="9" l="1"/>
  <c r="C27" i="9"/>
  <c r="H27" i="9"/>
  <c r="I27" i="9"/>
  <c r="F27" i="9" l="1"/>
  <c r="D27" i="9"/>
  <c r="B24" i="9"/>
  <c r="B27" i="9" s="1"/>
  <c r="E27" i="9"/>
  <c r="G27" i="9"/>
  <c r="O23" i="9"/>
  <c r="J24" i="9" l="1"/>
  <c r="J27" i="9" s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08" i="45" l="1"/>
  <c r="C308" i="45"/>
  <c r="B308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08" i="45" l="1"/>
  <c r="I24" i="9" l="1"/>
  <c r="H24" i="9"/>
  <c r="K26" i="9" l="1"/>
  <c r="K27" i="9" s="1"/>
  <c r="S21" i="9" l="1"/>
  <c r="S17" i="9"/>
  <c r="S20" i="9"/>
  <c r="S19" i="9" l="1"/>
  <c r="S18" i="9"/>
  <c r="N27" i="9" l="1"/>
  <c r="S16" i="9"/>
  <c r="P24" i="9"/>
  <c r="P27" i="9" l="1"/>
  <c r="T15" i="9"/>
  <c r="R19" i="9" l="1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10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tc={2E867A2E-189C-49DF-B464-503B39BA337C}</author>
  </authors>
  <commentList>
    <comment ref="A10" authorId="0" shapeId="0" xr:uid="{2E867A2E-189C-49DF-B464-503B39BA337C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<sst xmlns="http://schemas.openxmlformats.org/spreadsheetml/2006/main" count="2384" uniqueCount="1008">
  <si>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</si>
  <si>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</si>
  <si>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</si>
  <si>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</si>
  <si>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</si>
  <si>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</si>
  <si>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</si>
  <si>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</si>
  <si>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</si>
  <si>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</si>
  <si>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</si>
  <si>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</si>
  <si>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</si>
  <si>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</si>
  <si>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</si>
  <si>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</si>
  <si>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</si>
  <si>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</si>
  <si>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</si>
  <si>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</si>
  <si>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</si>
  <si>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</si>
  <si>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</si>
  <si>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</si>
  <si>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</si>
  <si>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</si>
  <si>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</si>
  <si>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</si>
  <si>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</si>
  <si>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</si>
  <si>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</si>
  <si>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</si>
  <si>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</si>
  <si>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</si>
  <si>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</si>
  <si>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</si>
  <si>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</si>
  <si>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</si>
  <si>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</si>
  <si>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</si>
  <si>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</si>
  <si>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</si>
  <si>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</si>
  <si>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</si>
  <si>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</si>
  <si>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</si>
  <si>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</si>
  <si>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</si>
  <si>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</si>
  <si>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</si>
  <si>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</si>
  <si>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</si>
  <si>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</si>
  <si>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</si>
  <si>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</si>
  <si>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</si>
  <si>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</si>
  <si>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</si>
  <si>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</si>
  <si>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</si>
  <si>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</si>
  <si>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</si>
  <si>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</si>
  <si>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</si>
  <si>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</si>
  <si>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</si>
  <si>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</si>
  <si>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</si>
  <si>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</si>
  <si>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</si>
  <si>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</si>
  <si>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</si>
  <si>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</si>
  <si>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</si>
  <si>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</si>
  <si>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</si>
  <si>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</si>
  <si>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</si>
  <si>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</si>
  <si>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</si>
  <si>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</si>
  <si>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</si>
  <si>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</si>
  <si>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</si>
  <si>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</si>
  <si>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</si>
  <si>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</si>
  <si>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</si>
  <si>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</si>
  <si>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</si>
  <si>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</si>
  <si>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</si>
  <si>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</si>
  <si>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</si>
  <si>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</si>
  <si>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</si>
  <si>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</si>
  <si>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</si>
  <si>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</si>
  <si>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</si>
  <si>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</si>
  <si>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</si>
  <si>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</si>
  <si>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</si>
  <si>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</si>
  <si>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</si>
  <si>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</si>
  <si>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</si>
  <si>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</si>
  <si>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</si>
  <si>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</si>
  <si>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</si>
  <si>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</si>
  <si>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</si>
  <si>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</si>
  <si>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</si>
  <si>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</si>
  <si>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</si>
  <si>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</si>
  <si>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</si>
  <si>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</si>
  <si>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</si>
  <si>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</si>
  <si>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</si>
  <si>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</si>
  <si>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</si>
  <si>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</si>
  <si>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</si>
  <si>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</si>
  <si>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</si>
  <si>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</si>
  <si>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</si>
  <si>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</si>
  <si>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</si>
  <si>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</si>
  <si>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</si>
  <si>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</si>
  <si>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</si>
  <si>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</si>
  <si>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</si>
  <si>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</si>
  <si>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</si>
  <si>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</si>
  <si>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</si>
  <si>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</si>
  <si>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</si>
  <si>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</si>
  <si>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</si>
  <si>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</si>
  <si>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</si>
  <si>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</si>
  <si>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</si>
  <si>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</si>
  <si>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</si>
  <si>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</si>
  <si>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</si>
  <si>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</si>
  <si>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</si>
  <si>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</si>
  <si>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</si>
  <si>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</si>
  <si>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</si>
  <si>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</si>
  <si>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</si>
  <si>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</si>
  <si>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</si>
  <si>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</si>
  <si>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</si>
  <si>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</si>
  <si>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</si>
  <si>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</si>
  <si>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</si>
  <si>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</si>
  <si>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</si>
  <si>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</si>
  <si>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</si>
  <si>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</si>
  <si>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</si>
  <si>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</si>
  <si>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</si>
  <si>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</si>
  <si>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</si>
  <si>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</si>
  <si>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</si>
  <si>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</si>
  <si>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</si>
  <si>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</si>
  <si>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</si>
  <si>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</si>
  <si>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</si>
  <si>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</si>
  <si>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</si>
  <si>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</si>
  <si>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</si>
  <si>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</si>
  <si>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</si>
  <si>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</si>
  <si>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</si>
  <si>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</si>
  <si>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</si>
  <si>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</si>
  <si>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</si>
  <si>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</si>
  <si>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</si>
  <si>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</si>
  <si>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</si>
  <si>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</si>
  <si>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</si>
  <si>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</si>
  <si>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</si>
  <si>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</si>
  <si>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</si>
  <si>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</si>
  <si>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</si>
  <si>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</si>
  <si>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</si>
  <si>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</si>
  <si>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</si>
  <si>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</si>
  <si>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</si>
  <si>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</si>
  <si>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</si>
  <si>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</si>
  <si>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</si>
  <si>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</si>
  <si>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</si>
  <si>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</si>
  <si>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</si>
  <si>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</si>
  <si>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</si>
  <si>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</si>
  <si>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</si>
  <si>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</si>
  <si>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</si>
  <si>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</si>
  <si>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</si>
  <si>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</si>
  <si>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</si>
  <si>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</si>
  <si>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</si>
  <si>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</si>
  <si>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</si>
  <si>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</si>
  <si>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</si>
  <si>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</si>
  <si>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</si>
  <si>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</si>
  <si>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</si>
  <si>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</si>
  <si>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</si>
  <si>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</si>
  <si>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</si>
  <si>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</si>
  <si>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</si>
  <si>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</si>
  <si>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</si>
  <si>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</si>
  <si>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</si>
  <si>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</si>
  <si>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</si>
  <si>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</si>
  <si>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</si>
  <si>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</si>
  <si>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</si>
  <si>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</si>
  <si>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</si>
  <si>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</si>
  <si>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</si>
  <si>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</si>
  <si>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</si>
  <si>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</si>
  <si>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</si>
  <si>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</si>
  <si>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</si>
  <si>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</si>
  <si>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</si>
  <si>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</si>
  <si>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</si>
  <si>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</si>
  <si>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</si>
  <si>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</si>
  <si>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</si>
  <si>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</si>
  <si>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</si>
  <si>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</si>
  <si>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</si>
  <si>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</si>
  <si>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</si>
  <si>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</si>
  <si>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</si>
  <si>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</si>
  <si>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</si>
  <si>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</si>
  <si>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</si>
  <si>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</si>
  <si>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</si>
  <si>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</si>
  <si>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</si>
  <si>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</si>
  <si>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</si>
  <si>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</si>
  <si>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</si>
  <si>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</si>
  <si>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</si>
  <si>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</si>
  <si>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</si>
  <si>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</si>
  <si>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</si>
  <si>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</si>
  <si>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</si>
  <si>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</si>
  <si>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</si>
  <si>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</si>
  <si>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</si>
  <si>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</si>
  <si>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</si>
  <si>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</si>
  <si>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</si>
  <si>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</si>
  <si>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</si>
  <si>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</si>
  <si>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</si>
  <si>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</si>
  <si>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</si>
  <si>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</si>
  <si>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</si>
  <si>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</si>
  <si>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</si>
  <si>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</si>
  <si>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</si>
  <si>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</si>
  <si>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</si>
  <si>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</si>
  <si>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</si>
  <si>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</si>
  <si>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</si>
  <si>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</si>
  <si>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</si>
  <si>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</si>
  <si>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</si>
  <si>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</si>
  <si>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</si>
  <si>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</si>
  <si>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</si>
  <si>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</si>
  <si>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</si>
  <si>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</si>
  <si>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</si>
  <si>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</si>
  <si>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</si>
  <si>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</si>
  <si>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</si>
  <si>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</si>
  <si>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</si>
  <si>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</si>
  <si>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</si>
  <si>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LAW OFFICES OF ROBERT A SCHUERGER CO LPA</t>
  </si>
  <si>
    <t>GSA SECURITY INC</t>
  </si>
  <si>
    <t>GENESEE SCIENTIFIC CORP</t>
  </si>
  <si>
    <t>ENGINEERING MATRIX INC</t>
  </si>
  <si>
    <t>ASHBERRY ACQUISITION CO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</si>
  <si>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</si>
  <si>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</si>
  <si>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</si>
  <si>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</si>
  <si>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</si>
  <si>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</si>
  <si>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</si>
  <si>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</si>
  <si>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</si>
  <si>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</si>
  <si>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GODADDY INC</t>
  </si>
  <si>
    <t>CERTIPHI SCREENING INC</t>
  </si>
  <si>
    <t>CAYMAN CHEMICAL</t>
  </si>
  <si>
    <t>BROOKES PUBLISHING</t>
  </si>
  <si>
    <t>BIO-SERV</t>
  </si>
  <si>
    <t>BIOLEGEND INC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</si>
  <si>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</si>
  <si>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</si>
  <si>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</si>
  <si>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</si>
  <si>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</si>
  <si>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</si>
  <si>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</si>
  <si>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</si>
  <si>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</si>
  <si>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REBEKAH J MOONEY</t>
  </si>
  <si>
    <t>OAKTREE PRODUCTS INC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</si>
  <si>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</si>
  <si>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</si>
  <si>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</si>
  <si>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</si>
  <si>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</si>
  <si>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Envision CS Inc</t>
  </si>
  <si>
    <t>Cox Fire Protection</t>
  </si>
  <si>
    <t>New Age Reprographics</t>
  </si>
  <si>
    <t>USF Honors College</t>
  </si>
  <si>
    <t>STP IT TECH FEE</t>
  </si>
  <si>
    <t>USF WORLD</t>
  </si>
  <si>
    <t>J NEWTON ENTERPRISES INC</t>
  </si>
  <si>
    <t>CONTRACT FURNITURE INC</t>
  </si>
  <si>
    <t>CELLTREAT SCIENTIFIC PRODUCTS LLC</t>
  </si>
  <si>
    <t>CORPORATE INTERIORS INC</t>
  </si>
  <si>
    <t>CROWN BATH HOLDINGS LLC</t>
  </si>
  <si>
    <t>REPORTING QUARTER:</t>
  </si>
  <si>
    <t xml:space="preserve"> </t>
  </si>
  <si>
    <t>CHEVRON CORPORATION</t>
  </si>
  <si>
    <t>SUPERIOR SPEECH THERAPY SERVICES LLC</t>
  </si>
  <si>
    <t>GUY BROWN LLC</t>
  </si>
  <si>
    <t>HENRIQUEZ ELECTRIC CORP</t>
  </si>
  <si>
    <t>BETHYL LABS INC</t>
  </si>
  <si>
    <t>GRAYSTONE GROUP ADVERTISING</t>
  </si>
  <si>
    <t>LC SCIENCES LLC</t>
  </si>
  <si>
    <t>STP CAMPUS COMPUTING</t>
  </si>
  <si>
    <t>USF Football Center</t>
  </si>
  <si>
    <t>CWJ Universal</t>
  </si>
  <si>
    <t>Horus Construction Services, Inc.</t>
  </si>
  <si>
    <t>Jason's Hauling (under Alto Construction)</t>
  </si>
  <si>
    <t>L. S. Curb Service, Inc. (under Alto Construction)</t>
  </si>
  <si>
    <t>Hile's Curtain Specialties</t>
  </si>
  <si>
    <t>Level Line Interiors, Inc.</t>
  </si>
  <si>
    <t>CAREER CENTER</t>
  </si>
  <si>
    <t>COLLEGE OF ENGINEERING</t>
  </si>
  <si>
    <t>COLLEGE OF MED CLINIC AFFAIRS</t>
  </si>
  <si>
    <t>DEPT OF NEUROSURGERY</t>
  </si>
  <si>
    <t>SAILING</t>
  </si>
  <si>
    <t>1000BULBS.COM</t>
  </si>
  <si>
    <t>CAMBRIDGE COMPUTER SERVICES INC</t>
  </si>
  <si>
    <t>CROWN AWARDS INC</t>
  </si>
  <si>
    <t>MUTHEN &amp; MUTHEN</t>
  </si>
  <si>
    <t>ROYAL EDGER &amp; MOWER CO I</t>
  </si>
  <si>
    <t>THOMAS WATER PURIFICATION LLC</t>
  </si>
  <si>
    <t>TRIANGLE POOL SERVICE</t>
  </si>
  <si>
    <t>A D MORGAN CORP</t>
  </si>
  <si>
    <t>ASHBERRY WATER CONDITIONING</t>
  </si>
  <si>
    <t>AVANTI POLAR LIPIDS INC</t>
  </si>
  <si>
    <t>BIORECLAMATION IVT</t>
  </si>
  <si>
    <t>BPMSUPREME.COM</t>
  </si>
  <si>
    <t>ERS BIOMEDICAL SERVICE</t>
  </si>
  <si>
    <t>FLEET PRODUCTS INC</t>
  </si>
  <si>
    <t>FLORIDA TRANSPORTATION SYSTEMS INC</t>
  </si>
  <si>
    <t>GENETEX INC</t>
  </si>
  <si>
    <t>GILSON INC</t>
  </si>
  <si>
    <t>HEMOSTAT LABRATORIES INC</t>
  </si>
  <si>
    <t>KALOS INC</t>
  </si>
  <si>
    <t>LIBERATED SYNDICATION</t>
  </si>
  <si>
    <t>MARCIVE INC</t>
  </si>
  <si>
    <t>MOUNTAIN STATE SOFTWARE SOLUTIONS LLC</t>
  </si>
  <si>
    <t>NATIONAL TRAFFIC SIGNS INC</t>
  </si>
  <si>
    <t>PFG VENTURES LP</t>
  </si>
  <si>
    <t>PRINT NW</t>
  </si>
  <si>
    <t>PUBLIC STORAGE</t>
  </si>
  <si>
    <t>REV.COM INC</t>
  </si>
  <si>
    <t>SCIENS BUILDING SOLUTIONS LLC</t>
  </si>
  <si>
    <t>SUPPLYHOUSE.COM</t>
  </si>
  <si>
    <t>TAG UP</t>
  </si>
  <si>
    <t>TOLLFREEFORWARDING.COM</t>
  </si>
  <si>
    <t>DUMBARTON SECURITY SERVICES</t>
  </si>
  <si>
    <t>WORLD PRECISION INSTRUMENTS INC</t>
  </si>
  <si>
    <t>HAK Construction LLC (under Merit Prof.)</t>
  </si>
  <si>
    <t>Sitecrafters</t>
  </si>
  <si>
    <t>13-20%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</si>
  <si>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</si>
  <si>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</si>
  <si>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</si>
  <si>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</si>
  <si>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</si>
  <si>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</si>
  <si>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</si>
  <si>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</si>
  <si>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</si>
  <si>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</si>
  <si>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</si>
  <si>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</si>
  <si>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COTA SCHOOL OF ARCHITECTURE</t>
  </si>
  <si>
    <t>DEANS OFFICE</t>
  </si>
  <si>
    <t>FINANCE</t>
  </si>
  <si>
    <t>FLORIDA CENTER FOR NURSING</t>
  </si>
  <si>
    <t>LEADERSHIP &amp; CIVIC ENGAGEMENT</t>
  </si>
  <si>
    <t>OVERSEAS STUDY PROGRAM</t>
  </si>
  <si>
    <t>STP HUMAN RESOURCES</t>
  </si>
  <si>
    <t>VISTRA COMMUNICATIONS LLC</t>
  </si>
  <si>
    <t>IZORA BULLOCK</t>
  </si>
  <si>
    <t>GULF COAST COMMERCIAL FLOORING</t>
  </si>
  <si>
    <t>TRANSFORM HEALTH LLC</t>
  </si>
  <si>
    <t>ELECTRO BATTERY</t>
  </si>
  <si>
    <t>LOUS POLICE DISTRIBUTERS</t>
  </si>
  <si>
    <t>MCS OF TAMPA INC</t>
  </si>
  <si>
    <t>SAMAMED HOME IMPROVEMENTS LLC</t>
  </si>
  <si>
    <t>TARGET CORP</t>
  </si>
  <si>
    <t>ATLANTIC RADIO TELEPHONE INC</t>
  </si>
  <si>
    <t>AUDINA HEARING INSTRUMENT</t>
  </si>
  <si>
    <t>CHICK-FIL-A</t>
  </si>
  <si>
    <t>CLINICAL SOLUTIONS MEDICAL TRAINING</t>
  </si>
  <si>
    <t>DYETS INC</t>
  </si>
  <si>
    <t>FIVE STAR PIZZA</t>
  </si>
  <si>
    <t>HONEY STINGER</t>
  </si>
  <si>
    <t>INSTITUTE FOR GLOBAL ENVIRONMENTAL STRAT</t>
  </si>
  <si>
    <t>JUGO PROJECTS LLC</t>
  </si>
  <si>
    <t>PHOTOSHELTER INC</t>
  </si>
  <si>
    <t>PROCARE SOFTWARE</t>
  </si>
  <si>
    <t>TRI-C CLUB SUPPLY INC</t>
  </si>
  <si>
    <t>MERRY X-RAY SOURCE O</t>
  </si>
  <si>
    <t>Master Consulting Engineers</t>
  </si>
  <si>
    <t>CASDO FACILITIES</t>
  </si>
  <si>
    <t>COMPUTER SCIENCE ENGINEERING</t>
  </si>
  <si>
    <t>COTA USF ART MUSEUM</t>
  </si>
  <si>
    <t>ENGINEER FACILITIES &amp; SAFETY</t>
  </si>
  <si>
    <t>GLOBAL NATL SECURITY INSTITUTE</t>
  </si>
  <si>
    <t>HIP AND UNDERGRAD RESEARCH</t>
  </si>
  <si>
    <t>INST FOR SCHOOL COMM PARTNERSH</t>
  </si>
  <si>
    <t>LANG LIT EDD EXCEP ED PE</t>
  </si>
  <si>
    <t>LP SCHOOL OF ACCOUNTANCY</t>
  </si>
  <si>
    <t>MARKETING</t>
  </si>
  <si>
    <t>STP VISUAL ARTS/GRAPHIC DESIGN</t>
  </si>
  <si>
    <t>COCA COLA BOTTLING CO</t>
  </si>
  <si>
    <t>EDUWHERE-KEIKA VENTURES</t>
  </si>
  <si>
    <t>ISOTROPIC NETWORKS INC</t>
  </si>
  <si>
    <t>PALLAS ADVISORS LLC</t>
  </si>
  <si>
    <t>VETAMAC INC</t>
  </si>
  <si>
    <t>AD SURGICAL</t>
  </si>
  <si>
    <t>SCIENCELL RESEARCH LABS INC</t>
  </si>
  <si>
    <t>POD LLC</t>
  </si>
  <si>
    <t>FAST SIGNS</t>
  </si>
  <si>
    <t>GEEK BEARS LLC</t>
  </si>
  <si>
    <t>HYDRA-STOP HOLDINGS LLC</t>
  </si>
  <si>
    <t>PIONEER ATHLETICS</t>
  </si>
  <si>
    <t>SPEEDWAY</t>
  </si>
  <si>
    <t>SUL &amp; ASSOCIATES INTERNATIONAL</t>
  </si>
  <si>
    <t>SUNOCO INC</t>
  </si>
  <si>
    <t>SUPPORTING BRIGHT STARS LLC</t>
  </si>
  <si>
    <t>TWS ADVERTISING INC</t>
  </si>
  <si>
    <t>THOMAS A. CAMERA</t>
  </si>
  <si>
    <t>J Newton</t>
  </si>
  <si>
    <t>KENYON &amp; PARTNERS INC</t>
  </si>
  <si>
    <t>MONOPRICE INC</t>
  </si>
  <si>
    <t>AMERICAN AD SPECIALTIES INC</t>
  </si>
  <si>
    <t>EASYKEYS.COM</t>
  </si>
  <si>
    <t>NATIONAL BAND &amp; TAG COM</t>
  </si>
  <si>
    <t>QUALITY LOGO PRODUCTS INC</t>
  </si>
  <si>
    <t>SPI SUPPLIES</t>
  </si>
  <si>
    <t>Prodigy</t>
  </si>
  <si>
    <t>BUSINESS AFFAIRS &amp; TECHNOLOGY</t>
  </si>
  <si>
    <t>CAS INSTITUTES AND CENTERS</t>
  </si>
  <si>
    <t>CAS OFFICE COMM AND MARKETING</t>
  </si>
  <si>
    <t>CLINICAL RESEARCH</t>
  </si>
  <si>
    <t>CONTRACT MANAGEMENT</t>
  </si>
  <si>
    <t>DEPT OF OTOLARYNGOLOGY</t>
  </si>
  <si>
    <t>HSC PUBLIC AFFAIRS</t>
  </si>
  <si>
    <t>ID CARD</t>
  </si>
  <si>
    <t>MOLECULAR BIOSCIENCES</t>
  </si>
  <si>
    <t>MOVES</t>
  </si>
  <si>
    <t>OFFICE OF COMPLIANCE-ETHICS</t>
  </si>
  <si>
    <t>PUBLIC SAFETY</t>
  </si>
  <si>
    <t>STP INNOVATIVE EDUCATION</t>
  </si>
  <si>
    <t>WEB OPERATIONS</t>
  </si>
  <si>
    <t>WSMR-FM</t>
  </si>
  <si>
    <t>36T CLEANING SERVICES LLC</t>
  </si>
  <si>
    <t>MILENA INTERNATIONAL INC</t>
  </si>
  <si>
    <t>SAXON GILMORE &amp; CARRAWAY P.A.</t>
  </si>
  <si>
    <t>CANITIZE USA LLC</t>
  </si>
  <si>
    <t>DIVERSIFIED BUSINESS MACHINES</t>
  </si>
  <si>
    <t>FEDERAL EASTERN INTERNATIONAL INC</t>
  </si>
  <si>
    <t>FLYNN TECHNICAL SOLUTIONS</t>
  </si>
  <si>
    <t>MARGARET J STOOKEY</t>
  </si>
  <si>
    <t>SAGE PUBLICATIONS INC</t>
  </si>
  <si>
    <t>TACGEN INC</t>
  </si>
  <si>
    <t>WENSTROM COMMUNICATIONS INC</t>
  </si>
  <si>
    <t>WHENTOWORK INC</t>
  </si>
  <si>
    <t>SGM ENGINEERING INC</t>
  </si>
  <si>
    <t>SHI INTERNATIONAL CORP</t>
  </si>
  <si>
    <t>QUALITY BUILDING CONTROLS INC</t>
  </si>
  <si>
    <t>GDA ENVIRONMENTAL INC</t>
  </si>
  <si>
    <t>MARKMASTER INC</t>
  </si>
  <si>
    <t>AIR ANALYTICS LLC</t>
  </si>
  <si>
    <t>APPLIED SCIENCES CONSULTING INC</t>
  </si>
  <si>
    <t>ARCHITECTURAL ARTS MILLWORK LLC</t>
  </si>
  <si>
    <t>BITLY.COM</t>
  </si>
  <si>
    <t>BOATZINCS COM INC</t>
  </si>
  <si>
    <t>CLAFLIN SERVICE CO</t>
  </si>
  <si>
    <t>CONOCOPHILLIPS</t>
  </si>
  <si>
    <t>DRIVETECH INC</t>
  </si>
  <si>
    <t>DUNNS RIVER ISLANDS CAFE</t>
  </si>
  <si>
    <t>ELEARNING PRODUCTIONS CORP</t>
  </si>
  <si>
    <t>FUZZYS TACO SHOP - SARASO</t>
  </si>
  <si>
    <t>GUARDIAN CYBER LLC</t>
  </si>
  <si>
    <t>HILL MANUFACTURING</t>
  </si>
  <si>
    <t>KEISER CORP</t>
  </si>
  <si>
    <t>MACFREEMAN LLC</t>
  </si>
  <si>
    <t>MAZZAROS ITALIAN MARKET</t>
  </si>
  <si>
    <t>MICHAELS STORES</t>
  </si>
  <si>
    <t>MPS ENGINEERING INC</t>
  </si>
  <si>
    <t>PARKMOBILE LLC</t>
  </si>
  <si>
    <t>ROBERT TODD MORRISON</t>
  </si>
  <si>
    <t>SONARDYNE INC</t>
  </si>
  <si>
    <t>TYRRELLTECH INC</t>
  </si>
  <si>
    <t>UFP CONSULTANTS LLC</t>
  </si>
  <si>
    <t>ARETE SOLUTIONS DIRECT LLC</t>
  </si>
  <si>
    <t>PRESTON D COOK</t>
  </si>
  <si>
    <t>STEPPS TOWING SERVICE TA</t>
  </si>
  <si>
    <t>Miscellaneous</t>
  </si>
  <si>
    <t>OAS</t>
  </si>
  <si>
    <t>Fisher</t>
  </si>
  <si>
    <t>Air Analytics, LLC</t>
  </si>
  <si>
    <t>MB Drywall</t>
  </si>
  <si>
    <t xml:space="preserve">Gilly </t>
  </si>
  <si>
    <t xml:space="preserve">Coca-Cola </t>
  </si>
  <si>
    <t xml:space="preserve">Amazon </t>
  </si>
  <si>
    <t>BLACK IN MARINE SCIENCE</t>
  </si>
  <si>
    <t>BRAILSFORD &amp; DUNLAVEY</t>
  </si>
  <si>
    <t>DESA PHILADELPHIA</t>
  </si>
  <si>
    <t>TEN10 DESIGN LLC</t>
  </si>
  <si>
    <t>CARLA STOVER MENTAL HEALTH INC</t>
  </si>
  <si>
    <t>COMAN ROSE M.</t>
  </si>
  <si>
    <t>FAMILIES IN NEED OF DIRECTION INC</t>
  </si>
  <si>
    <t>FLORIDA INDUSTRIAL PRODUCTS</t>
  </si>
  <si>
    <t>GLOBAL BUSINESS LOGISTIX LLC</t>
  </si>
  <si>
    <t>GOING GLOBAL INC</t>
  </si>
  <si>
    <t>KLD ENTERPRISES LLC</t>
  </si>
  <si>
    <t>LITHGOW LABORATORY SERVICES</t>
  </si>
  <si>
    <t>MAGNOLIA CONSULTING LLC</t>
  </si>
  <si>
    <t>MICHELE DIANE ROY</t>
  </si>
  <si>
    <t>MUSIC SHOWCASE - 1</t>
  </si>
  <si>
    <t>PIRATE MARKETING</t>
  </si>
  <si>
    <t>PRESIDIO INC</t>
  </si>
  <si>
    <t>TECHNOLOGY MANAGEMENT CORP</t>
  </si>
  <si>
    <t>EPIGENTEK GROUP INC</t>
  </si>
  <si>
    <t>MEDCHEMEXPRESS LLC</t>
  </si>
  <si>
    <t>EWE DEMAND INC</t>
  </si>
  <si>
    <t>FORESTRY SUPPLIERS</t>
  </si>
  <si>
    <t>T-SOLUTIONS CORP</t>
  </si>
  <si>
    <t>8K INC</t>
  </si>
  <si>
    <t>AMERICAN INTERIORS INC</t>
  </si>
  <si>
    <t>APPOINTMENT-PLUS STORMSOU</t>
  </si>
  <si>
    <t>AUOJE TECHNOLOGY GROUP LLC</t>
  </si>
  <si>
    <t>BERKSHIRE ASSOCIATES INC</t>
  </si>
  <si>
    <t>BEST WESTERN INTERNATIONAL</t>
  </si>
  <si>
    <t>CPR SAVERS &amp; FIRST AID</t>
  </si>
  <si>
    <t>DERECKTOR FORT PIERCE LLC</t>
  </si>
  <si>
    <t>DESIGN STYLES ARCHITECTURE</t>
  </si>
  <si>
    <t>DOUGLAS PADS &amp; SPORTS INC</t>
  </si>
  <si>
    <t>ELITE EVENTS &amp; RENTALS</t>
  </si>
  <si>
    <t>FARO TECHNOLOGIES INC</t>
  </si>
  <si>
    <t>FITNESS LOGIC</t>
  </si>
  <si>
    <t>GIBSON CAMERON</t>
  </si>
  <si>
    <t>GREENVELOPE.COM</t>
  </si>
  <si>
    <t>GRIFFIN SERVICE CORP</t>
  </si>
  <si>
    <t>HAND &amp; HAMMER-PHI BETA KA</t>
  </si>
  <si>
    <t>HOPE HEALTH</t>
  </si>
  <si>
    <t>HOPE VALLEY RESOURCE CENTER INC</t>
  </si>
  <si>
    <t>JET-VAC EQUIPMENT CO LLC</t>
  </si>
  <si>
    <t>LAMBDA INC</t>
  </si>
  <si>
    <t>LATITUDE TWENTY-SEVEN PROPERTIES LLC</t>
  </si>
  <si>
    <t>LIFT HEALTH ORGANIZATION INC</t>
  </si>
  <si>
    <t>LONG &amp; ASSOCIATES ARCHITECTS ENGINEERS INC</t>
  </si>
  <si>
    <t>M BRAUN INC</t>
  </si>
  <si>
    <t>MICRO OPTICS OF FLORIDA INC</t>
  </si>
  <si>
    <t>NEW ENGLAND BIOLABS INC</t>
  </si>
  <si>
    <t>ROYAL DUTCH SHELL PLC</t>
  </si>
  <si>
    <t>RYDIN DECAL</t>
  </si>
  <si>
    <t>SEO ENTERPRISES INC</t>
  </si>
  <si>
    <t>SERVOQUIP LLC</t>
  </si>
  <si>
    <t>SHEFFIELDS</t>
  </si>
  <si>
    <t>SYNTHEGO CORP</t>
  </si>
  <si>
    <t>TANNER PAINT CO - FL</t>
  </si>
  <si>
    <t>TECNIPLAST USA INC</t>
  </si>
  <si>
    <t>THE GALLERY COLLECTION</t>
  </si>
  <si>
    <t>TINDLE CONSTRUCTION INC</t>
  </si>
  <si>
    <t>VECTORBUILDER INC</t>
  </si>
  <si>
    <t>WHICH WICH INC</t>
  </si>
  <si>
    <t>INTRINSIC LIFESCIENCES</t>
  </si>
  <si>
    <t>LAWTON BROTHERS INC</t>
  </si>
  <si>
    <t>MAGNA PUBLICATIONS</t>
  </si>
  <si>
    <t>ATHLETIC DISTRICT FACILITIES</t>
  </si>
  <si>
    <t>COMMUNICATION</t>
  </si>
  <si>
    <t>COTA MARCHING BAND</t>
  </si>
  <si>
    <t>CTR FOR GLBL HLTH INTER-DISCIP</t>
  </si>
  <si>
    <t>EXPERIENTIAL LEARNING&amp;SIM_ELS</t>
  </si>
  <si>
    <t>FACILITIES INFORMATION SERVICE</t>
  </si>
  <si>
    <t>INED CTR 21ST TEACHNG EXCLLNCE</t>
  </si>
  <si>
    <t>INTERNATIONAL ADMISSIONS</t>
  </si>
  <si>
    <t>INTGRATED DATA MANAGEMENT</t>
  </si>
  <si>
    <t>MCOB MONICA WOODEN CTR SUPPLY</t>
  </si>
  <si>
    <t>MCOM MEDICAL ENGINEERING</t>
  </si>
  <si>
    <t>NCAA PROGRAMMING</t>
  </si>
  <si>
    <t>ORIENTATION</t>
  </si>
  <si>
    <t>SAR BUSINESS ADM - DEAN OFFICE</t>
  </si>
  <si>
    <t>SOCIOLOGY INTERDISCIP SOC SCI</t>
  </si>
  <si>
    <t>STP DEAN OF STUDENTS</t>
  </si>
  <si>
    <t>STP ENGLISH</t>
  </si>
  <si>
    <t>UCO PURCHASING SERVICES</t>
  </si>
  <si>
    <t>Bay to Bay Balancing</t>
  </si>
  <si>
    <t>M&amp;G Investors dba M&amp;G Janitorial Services</t>
  </si>
  <si>
    <t>United Granite (under ISEC)</t>
  </si>
  <si>
    <t>Superior Mechanical</t>
  </si>
  <si>
    <t>Hiles Curtains</t>
  </si>
  <si>
    <t xml:space="preserve">CBE Category Breakdown </t>
  </si>
  <si>
    <t>Category</t>
  </si>
  <si>
    <t>Spend</t>
  </si>
  <si>
    <t>African American</t>
  </si>
  <si>
    <t>Hispanic American</t>
  </si>
  <si>
    <t>Small Business</t>
  </si>
  <si>
    <t>Veteran Owned</t>
  </si>
  <si>
    <t>Woman Owned</t>
  </si>
  <si>
    <t>Through Q1 FY 23-24</t>
  </si>
  <si>
    <t>Q1 Spend by Department</t>
  </si>
  <si>
    <t>(*for Q1 only*)</t>
  </si>
  <si>
    <t>BOOKSTORE</t>
  </si>
  <si>
    <t>HEALTH SCIENCES CENTER RESEARC</t>
  </si>
  <si>
    <t>WOMEN'S LACROSSE</t>
  </si>
  <si>
    <t>DISTRICT FACILITIES SERVICES</t>
  </si>
  <si>
    <t>UNIV LIB CTR DIG HERI GEO INFO</t>
  </si>
  <si>
    <t>UNIV LIB SPECIAL COLLECTIONS</t>
  </si>
  <si>
    <t>INDUSTRIAL &amp; MGMT SYSTEMS</t>
  </si>
  <si>
    <t>UNIVERSITY TREASURER</t>
  </si>
  <si>
    <t>ATHLETICS DISTRICT FACILITIES</t>
  </si>
  <si>
    <t>STP ART</t>
  </si>
  <si>
    <t>CAS INST DIGITAL EXPLORATION</t>
  </si>
  <si>
    <t>NAULT CTR FOR ENTREPRENEURSHIP</t>
  </si>
  <si>
    <t>BULLS VISION PRODUCTION</t>
  </si>
  <si>
    <t>CLINICAL AFFAIRS</t>
  </si>
  <si>
    <t>HPCC</t>
  </si>
  <si>
    <t>MEN'S TENNIS</t>
  </si>
  <si>
    <t>STP HISTORY</t>
  </si>
  <si>
    <t>COTA FL CTR COMMUNITY DESIGN</t>
  </si>
  <si>
    <t>AUXILIARY ADMINISTRATION</t>
  </si>
  <si>
    <t>COTA SCHOOL OF DANCE</t>
  </si>
  <si>
    <t>COUNSELING CENTER</t>
  </si>
  <si>
    <t>COPH OFFICE OF ENGAGEMENT</t>
  </si>
  <si>
    <t>UNIV LIB COLLECTION AND DISCOV</t>
  </si>
  <si>
    <t>CAS LIVING HERITAGE INSTITUTE</t>
  </si>
  <si>
    <t>ATHLETIC ADMINISTRATION</t>
  </si>
  <si>
    <t>STP STUDENT CAREER SERVICES</t>
  </si>
  <si>
    <t>UNV COMMUNITY PARTNERSHIPS</t>
  </si>
  <si>
    <t>OFFICE OF THE PROVOST</t>
  </si>
  <si>
    <t>UNIV LIB RESOURCE SHARING-ACC</t>
  </si>
  <si>
    <t>COE ACCREDITATION &amp; CONT. IMPR</t>
  </si>
  <si>
    <t>UGS STUDENT INSTRUCTION</t>
  </si>
  <si>
    <t>VP STUDENT AFFAIRS</t>
  </si>
  <si>
    <t>INNOVATIVE EDUCATION</t>
  </si>
  <si>
    <t>CENTER FOR VICTIM ADVOCACY</t>
  </si>
  <si>
    <t>LDRSP POLICY LIFELONG LEARN</t>
  </si>
  <si>
    <t>UNIV LIB ADMINISTRATIVE SVCS</t>
  </si>
  <si>
    <t>Jul</t>
  </si>
  <si>
    <t>Aug</t>
  </si>
  <si>
    <t>Through Q1 Tier 2 Spend (FY 23-24)</t>
  </si>
  <si>
    <t>USF Q1 Spend</t>
  </si>
  <si>
    <t>D &amp; K CONSULTING</t>
  </si>
  <si>
    <t>NUJAK COMPANIES INC</t>
  </si>
  <si>
    <t>OHC ENVIRONMENTAL ENGINEERING INC</t>
  </si>
  <si>
    <t>QUALITY BIOLOGICAL INC</t>
  </si>
  <si>
    <t>TEMPO NEWS</t>
  </si>
  <si>
    <t>4MEDICA INC</t>
  </si>
  <si>
    <t>ACADEMIC RESEARCH FUNDING STRATEGIES LLC</t>
  </si>
  <si>
    <t>ACCESS DISPLAY GROUP INC</t>
  </si>
  <si>
    <t>ACCU-TROL INDUSTRIES</t>
  </si>
  <si>
    <t>AD SPECS OF DELAWARE LLC</t>
  </si>
  <si>
    <t>AECERN LLC</t>
  </si>
  <si>
    <t>AK CONFERENCE REGISTRAR</t>
  </si>
  <si>
    <t>ARROW SHEETMTL WRKS INC</t>
  </si>
  <si>
    <t>BASIL TREE</t>
  </si>
  <si>
    <t>BATISTA CONSULTING SERVICES LLC</t>
  </si>
  <si>
    <t>BEYOND BALLOONS LLC</t>
  </si>
  <si>
    <t>BMI SUPPLY</t>
  </si>
  <si>
    <t>BSCI INC</t>
  </si>
  <si>
    <t>C &amp; C CONNECTION LLC</t>
  </si>
  <si>
    <t>C.O.R.E. SQUARE LLC</t>
  </si>
  <si>
    <t>CABLESANDKITS</t>
  </si>
  <si>
    <t>CARDS &amp; POCKETS</t>
  </si>
  <si>
    <t>CAREY INTERNATIONAL INC</t>
  </si>
  <si>
    <t>CIC</t>
  </si>
  <si>
    <t>CLARK FLOYD SYSTEMS OF CARE &amp; PREVENT CH</t>
  </si>
  <si>
    <t>DARK ENTERPRISES INC</t>
  </si>
  <si>
    <t>DIGITAL ASSURANCE CERTIFICATION LLC</t>
  </si>
  <si>
    <t>DISASTER RECOVERY PROS LLC</t>
  </si>
  <si>
    <t>DOWLING GRAPHICS INC</t>
  </si>
  <si>
    <t>ENCORE BROADCAST EQUIPMENT SALES INC</t>
  </si>
  <si>
    <t>EZCATERCHRONIC TACOS</t>
  </si>
  <si>
    <t>EZCATERMAPLE STREET B</t>
  </si>
  <si>
    <t>EZCATERVILLA ITALIAN</t>
  </si>
  <si>
    <t>FLINN SCIENTIFIC INC</t>
  </si>
  <si>
    <t>FOOD CITY</t>
  </si>
  <si>
    <t>HAMILTON EDITING &amp; LANGUAGE PUBLISHING</t>
  </si>
  <si>
    <t>HUFCOR INC</t>
  </si>
  <si>
    <t>IN UCONNECT</t>
  </si>
  <si>
    <t>JN BAKER CONSULTING LLC</t>
  </si>
  <si>
    <t>KW PROJECTS INC</t>
  </si>
  <si>
    <t>LEFORS JUNE ANN</t>
  </si>
  <si>
    <t>LETTS GO DIVING LLC</t>
  </si>
  <si>
    <t>MARITIME PROF TRAIN</t>
  </si>
  <si>
    <t>MARITIME PROF TRAINING</t>
  </si>
  <si>
    <t>MOSAIC BRAIN HEALTH PLLC</t>
  </si>
  <si>
    <t>NEXT DAY SIGNS</t>
  </si>
  <si>
    <t>PETCO ANIMAL SUPPLIES INC</t>
  </si>
  <si>
    <t>PETERS BRITTANY</t>
  </si>
  <si>
    <t>POWERLOGICS INC</t>
  </si>
  <si>
    <t>RADIO ENGINEERING</t>
  </si>
  <si>
    <t>SCHOOL HEALTH CORP</t>
  </si>
  <si>
    <t>SCOLLON PRODUCTIONS INC</t>
  </si>
  <si>
    <t>STEPHANIE FEYNE</t>
  </si>
  <si>
    <t>STRASSBURG SOCK</t>
  </si>
  <si>
    <t>SUNCOAST PROMOTIONAL PRODUCTS INC</t>
  </si>
  <si>
    <t>SWIMLINE POOL PRODUCTS E</t>
  </si>
  <si>
    <t>THE SMART SPOT INC</t>
  </si>
  <si>
    <t>TOTAL NIL LLC</t>
  </si>
  <si>
    <t>WAVELENGTH ELECTRONICS</t>
  </si>
  <si>
    <t>ARORA &amp; ASSOCIATES P.C.</t>
  </si>
  <si>
    <t>ASTATECH INC</t>
  </si>
  <si>
    <t>EMOTIV INC</t>
  </si>
  <si>
    <t>EZ BIORESEARCH</t>
  </si>
  <si>
    <t>SYSTEM BIOSCIENCES LLC</t>
  </si>
  <si>
    <t>COPIA SCIENTIFIC LLC</t>
  </si>
  <si>
    <t>INTEGRITY PRESSURE CLEANING INC</t>
  </si>
  <si>
    <t>SYMPLICITY CORP</t>
  </si>
  <si>
    <t>TECHNI-LUX</t>
  </si>
  <si>
    <t>TORO CONSTRUCTION SERVICES INC</t>
  </si>
  <si>
    <t>VIDMAN BARBER LLC</t>
  </si>
  <si>
    <t>BIOWORLD</t>
  </si>
  <si>
    <t>A&amp;J VACUUM SERVICES INC</t>
  </si>
  <si>
    <t>A1 SHREDDING &amp; RECYCLING INC</t>
  </si>
  <si>
    <t>A2Z RECOGNITION PRODUCTS</t>
  </si>
  <si>
    <t>ABSOLUTE QUALITY INTERPRETING SERVICES</t>
  </si>
  <si>
    <t>ACCELA CHEMBIO INC</t>
  </si>
  <si>
    <t>ACF STANDBY SYSTEMS LLC</t>
  </si>
  <si>
    <t>AD INSTRUMENTS</t>
  </si>
  <si>
    <t>ADMIN PROF CONFERENCE</t>
  </si>
  <si>
    <t>ADW DIABETES LLC</t>
  </si>
  <si>
    <t>AIRCLEAN SYSTEMS INC</t>
  </si>
  <si>
    <t>ALDEVRON LLC</t>
  </si>
  <si>
    <t>ALPHA GRAPHICS</t>
  </si>
  <si>
    <t>ALTOS PHOTONICS INC</t>
  </si>
  <si>
    <t>AMERICAN INSTITUTE OF PHYSICS INC</t>
  </si>
  <si>
    <t>ANGEL KENDRICK</t>
  </si>
  <si>
    <t>ANNOUNCEMENT CONVERTERS</t>
  </si>
  <si>
    <t>ANTHEM SCREEN PRINTING</t>
  </si>
  <si>
    <t>APEX ENGINEERING INC</t>
  </si>
  <si>
    <t>ARTECH HOUSE</t>
  </si>
  <si>
    <t>ATHENS RESEARCH &amp; TECHNOLOGY INC</t>
  </si>
  <si>
    <t>B A MECHANICAL</t>
  </si>
  <si>
    <t>BECKER PUMPS CORP</t>
  </si>
  <si>
    <t>BIO X CELL</t>
  </si>
  <si>
    <t>BIONET AMERICA INC</t>
  </si>
  <si>
    <t>BIOTOOL LLC</t>
  </si>
  <si>
    <t>BIOWAVE CORP</t>
  </si>
  <si>
    <t>BLUE HARBOR RESRT</t>
  </si>
  <si>
    <t>BREATHING AIR CONCEPTS</t>
  </si>
  <si>
    <t>BRETT M. PABEN ATTORNEY AT LAW</t>
  </si>
  <si>
    <t>BRODIE COMMUNICATIONS</t>
  </si>
  <si>
    <t>CARLOS E. COELHO</t>
  </si>
  <si>
    <t>CASWELL INC</t>
  </si>
  <si>
    <t>CATERING BY THE FAMILY</t>
  </si>
  <si>
    <t>CDA GRAPHIC DESIGN LLC</t>
  </si>
  <si>
    <t>CLIF BAR &amp; CO</t>
  </si>
  <si>
    <t>COACHCOMM LLC</t>
  </si>
  <si>
    <t>COASTAL SERVICE &amp; SUPPLY INC</t>
  </si>
  <si>
    <t>COHDA WIRELESS AMERICA LLC</t>
  </si>
  <si>
    <t>COLUMBUS PRO PERCUSSION</t>
  </si>
  <si>
    <t>COMMUNITY PLAYTHINGS</t>
  </si>
  <si>
    <t>CREATIVE BIOMART INC</t>
  </si>
  <si>
    <t>DAYTON BAG &amp; BURLAP CO</t>
  </si>
  <si>
    <t>DESHLER DIAGNOSTICS</t>
  </si>
  <si>
    <t>DESIGNCRAFT LLC</t>
  </si>
  <si>
    <t>DIAGENODE INC</t>
  </si>
  <si>
    <t>DIRECT DIMENSION INC</t>
  </si>
  <si>
    <t>DIRECT DIMENSIONS INC</t>
  </si>
  <si>
    <t>DRIPRINTPLACE</t>
  </si>
  <si>
    <t>DUNKIN BRANDS GROUP INC</t>
  </si>
  <si>
    <t>DYNASTY MARINE ASSOCIATE</t>
  </si>
  <si>
    <t>E  M CONSULTING INC</t>
  </si>
  <si>
    <t>EINSTEIN BROS BAGELS</t>
  </si>
  <si>
    <t>ETON BIOSCIENCE INC</t>
  </si>
  <si>
    <t>EVENTSQUID LLC</t>
  </si>
  <si>
    <t>EVERMAP CO LLC</t>
  </si>
  <si>
    <t>EZREGISTER</t>
  </si>
  <si>
    <t>FAMILY THYME LLC</t>
  </si>
  <si>
    <t>FICKS MUSIC LLC</t>
  </si>
  <si>
    <t>FIELD NOTES</t>
  </si>
  <si>
    <t>FIRE FIGHTER INC</t>
  </si>
  <si>
    <t>FLUIGENT INC</t>
  </si>
  <si>
    <t>FOX PRODUCTS CORP</t>
  </si>
  <si>
    <t>FULL VISION</t>
  </si>
  <si>
    <t>GANDY PRINTERS</t>
  </si>
  <si>
    <t>GLOBAL ENVIRONMENTAL &amp; INDUSTRIAL RESP</t>
  </si>
  <si>
    <t>GOLFSTAT INC</t>
  </si>
  <si>
    <t>GRAPHICS PRESS LLC</t>
  </si>
  <si>
    <t>GRAVIC INC</t>
  </si>
  <si>
    <t>GREEN NATURE LLC</t>
  </si>
  <si>
    <t>GRIFFITHS METAL PRODUCTS INC</t>
  </si>
  <si>
    <t>GULF COAST DESTINATIONS INC</t>
  </si>
  <si>
    <t>GULF SPECIMEN MARINE LAB</t>
  </si>
  <si>
    <t>GULFSHORE SPORT STORE IN</t>
  </si>
  <si>
    <t>HAPTX INC</t>
  </si>
  <si>
    <t>HEADHUNTER INC</t>
  </si>
  <si>
    <t>HEALTHCARE INTERNATIONAL INC</t>
  </si>
  <si>
    <t>HIMES ELECTRIC CO INC</t>
  </si>
  <si>
    <t>HOTEL GARDEN INN BRICKEL</t>
  </si>
  <si>
    <t>HUDL</t>
  </si>
  <si>
    <t>IASUSA</t>
  </si>
  <si>
    <t>ICE SPORTS FORUM</t>
  </si>
  <si>
    <t>INFINIUM MEDICAL INC</t>
  </si>
  <si>
    <t>INFOREADY CORP</t>
  </si>
  <si>
    <t>INFORMATION TODAY INC</t>
  </si>
  <si>
    <t>INHEALTH RECORD SYSTEMS</t>
  </si>
  <si>
    <t>INORGANIC VENTURES INC</t>
  </si>
  <si>
    <t>INTEUM CO LLC</t>
  </si>
  <si>
    <t>IOFM</t>
  </si>
  <si>
    <t>IRON GRIP BARBELL</t>
  </si>
  <si>
    <t>JAMIESON EQUIPMENT COMPA</t>
  </si>
  <si>
    <t>JIMMY JOHNS</t>
  </si>
  <si>
    <t>JMST LLC</t>
  </si>
  <si>
    <t>KENDALL AUTO - BUDGET ALA</t>
  </si>
  <si>
    <t>KIKUSUI AMERICA INC</t>
  </si>
  <si>
    <t>KINESIS CORPORATION</t>
  </si>
  <si>
    <t>KPI ENGINEERING INC</t>
  </si>
  <si>
    <t>KULLY SUPPLY</t>
  </si>
  <si>
    <t>KWIK STOP</t>
  </si>
  <si>
    <t>LAB PRODUCTS INC</t>
  </si>
  <si>
    <t>LABREPCO INC</t>
  </si>
  <si>
    <t>LASER-LABS.COM</t>
  </si>
  <si>
    <t>MAGRITEK INC</t>
  </si>
  <si>
    <t>MARATHON ELECTRIC MANUFACTURING CORP</t>
  </si>
  <si>
    <t>MARATHON GARBAGE SERVICE INC</t>
  </si>
  <si>
    <t>MAT &amp; MELISSA MEDIA INC</t>
  </si>
  <si>
    <t>MBS STANDOFFS</t>
  </si>
  <si>
    <t>MEMPHIS NET &amp; TWINE CO</t>
  </si>
  <si>
    <t>MIDWEST SCIENTIFIC INC</t>
  </si>
  <si>
    <t>MIRUS BIO LLC</t>
  </si>
  <si>
    <t>MN ASSOCIATES INC</t>
  </si>
  <si>
    <t>NEUTEC GROUP INC</t>
  </si>
  <si>
    <t>NIRX MEDICAL TECHNOLOGIES LLC</t>
  </si>
  <si>
    <t>NOREGON SYSTEMS INC</t>
  </si>
  <si>
    <t>OLYMPIC CASE CO</t>
  </si>
  <si>
    <t>OWKIN INC</t>
  </si>
  <si>
    <t>PEDIATRIC BEHAVIORAL HEALTH CONSULTANTS</t>
  </si>
  <si>
    <t>PEER SOFTWARE INC</t>
  </si>
  <si>
    <t>PUBLIC RADIO PROGRAM DIR</t>
  </si>
  <si>
    <t>QUALITY FIBER &amp; R.F.</t>
  </si>
  <si>
    <t>RADIANT WINDOWS INC</t>
  </si>
  <si>
    <t>RADIOTRONICS INC</t>
  </si>
  <si>
    <t>REED GOODE BOOKS LLC</t>
  </si>
  <si>
    <t>RMC RESEARCH CORP</t>
  </si>
  <si>
    <t>RMS OMEGA TECHNOLOGIES GROUP</t>
  </si>
  <si>
    <t>ROCKLAND IMMUNOCHEMICALS INC</t>
  </si>
  <si>
    <t>RYONET CORP</t>
  </si>
  <si>
    <t>SARDER INC</t>
  </si>
  <si>
    <t>SCHIFINO LEE INC</t>
  </si>
  <si>
    <t>SKALAR INC</t>
  </si>
  <si>
    <t>SONNY S BBQ</t>
  </si>
  <si>
    <t>SPOONFLOWER INC</t>
  </si>
  <si>
    <t>SPORTS UNLIMITED INC</t>
  </si>
  <si>
    <t>STANFORD RESEARCH SYSTEMS INC</t>
  </si>
  <si>
    <t>STATISTA INC</t>
  </si>
  <si>
    <t>STEELE LIGHTING SOLUTIONS</t>
  </si>
  <si>
    <t>STREET LACED MARKETING &amp; PROMOTIONS INC</t>
  </si>
  <si>
    <t>SUTTER INSTRUMENT CO</t>
  </si>
  <si>
    <t>SXSW LLC</t>
  </si>
  <si>
    <t>SYNEPSIS</t>
  </si>
  <si>
    <t>TANGO CARD</t>
  </si>
  <si>
    <t>TESTFORCE USA INC</t>
  </si>
  <si>
    <t>TEXTHELP INC</t>
  </si>
  <si>
    <t>THE CONNECTIVITY CENTE</t>
  </si>
  <si>
    <t>THE LANGUAGE EXPRESS INC</t>
  </si>
  <si>
    <t>THE LATINO A YOUTH COLLECTIVE OF INDIANA</t>
  </si>
  <si>
    <t>THE WATERGATE HOTEL</t>
  </si>
  <si>
    <t>TIFTON SOIL TESTING LAB LLC</t>
  </si>
  <si>
    <t>TRADELINE INC</t>
  </si>
  <si>
    <t>VANGUARD MANUFACTURING INC</t>
  </si>
  <si>
    <t>VERS�A DIAGNOSTICS LLC</t>
  </si>
  <si>
    <t>VICKERY &amp; CO</t>
  </si>
  <si>
    <t>WALLERS POWER EQUIPMENT</t>
  </si>
  <si>
    <t>WINGARD LLC</t>
  </si>
  <si>
    <t>WISE HANDS LLC</t>
  </si>
  <si>
    <t>WOWZA MEDIA SYSTEMS LLC</t>
  </si>
  <si>
    <t>XERO SHOES</t>
  </si>
  <si>
    <t>EMPIRE OFFICE INC</t>
  </si>
  <si>
    <t>HILLAS PACKAGING LTD</t>
  </si>
  <si>
    <t>HVAC MAINTENANCE LLC</t>
  </si>
  <si>
    <t>NEIE MEDICAL WASTE SERVICES LLC</t>
  </si>
  <si>
    <t>OMNI INC</t>
  </si>
  <si>
    <t>SOLUTION ONE MARITIME LLC</t>
  </si>
  <si>
    <t>SYNAPTIC SOLUTIONS LLC</t>
  </si>
  <si>
    <t>CBE Category/Supplier</t>
  </si>
  <si>
    <t xml:space="preserve">Q1 Spend by CBE Supplier </t>
  </si>
  <si>
    <t>Rock Solid Resources</t>
  </si>
  <si>
    <t>Veterain Air</t>
  </si>
  <si>
    <t>VoltAir</t>
  </si>
  <si>
    <t>The A.D. Morgan Corporation</t>
  </si>
  <si>
    <t>Engineering Matrix</t>
  </si>
  <si>
    <t>Bfrank Studio LLC</t>
  </si>
  <si>
    <t xml:space="preserve">Barnes Ferland and Associates, Inc. </t>
  </si>
  <si>
    <t>Forristall Demolition</t>
  </si>
  <si>
    <t>Grainger</t>
  </si>
  <si>
    <t>Amazon</t>
  </si>
  <si>
    <t>Fastenal</t>
  </si>
  <si>
    <t>Spectra</t>
  </si>
  <si>
    <t>Q1 CBE Spend</t>
  </si>
  <si>
    <t>USF Student Center &amp; Housing</t>
  </si>
  <si>
    <t>Axiom Drop Ship</t>
  </si>
  <si>
    <t>Carhsoft Technology Corp</t>
  </si>
  <si>
    <t>Mobilematics Inc</t>
  </si>
  <si>
    <t>Core construction of Florida</t>
  </si>
  <si>
    <t>Metromont, LLC</t>
  </si>
  <si>
    <t>Work Horse Temps</t>
  </si>
  <si>
    <t>Florida Fresh</t>
  </si>
  <si>
    <t>% of Q1 CBE Spend</t>
  </si>
  <si>
    <t>% of  Q1 CBE Spend</t>
  </si>
  <si>
    <t xml:space="preserve">% of Q1 CBE Spend </t>
  </si>
  <si>
    <t>Through Q1 Tier 2 Construction Spend (FY 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</si>
</sst>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5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9" fontId="20" fillId="6" borderId="0" xfId="0" applyNumberFormat="1" applyFont="1" applyFill="1" applyAlignment="1">
      <alignment horizontal="right"/>
    </xf>
    <xf numFmtId="8" fontId="30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169" fontId="20" fillId="0" borderId="0" xfId="0" applyNumberFormat="1" applyFont="1"/>
    <xf numFmtId="44" fontId="31" fillId="0" borderId="0" xfId="3" applyFont="1" applyFill="1" applyAlignment="1"/>
    <xf numFmtId="9" fontId="20" fillId="0" borderId="0" xfId="0" applyNumberFormat="1" applyFont="1" applyAlignment="1">
      <alignment horizontal="right"/>
    </xf>
    <xf numFmtId="0" fontId="20" fillId="8" borderId="0" xfId="0" applyFont="1" applyFill="1" applyProtection="1">
      <protection locked="0"/>
    </xf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167" fontId="0" fillId="0" borderId="1" xfId="0" applyNumberFormat="1" applyBorder="1"/>
    <xf numFmtId="0" fontId="33" fillId="0" borderId="0" xfId="0" applyFont="1"/>
    <xf numFmtId="0" fontId="33" fillId="10" borderId="0" xfId="0" applyFont="1" applyFill="1"/>
    <xf numFmtId="0" fontId="33" fillId="10" borderId="0" xfId="0" applyFont="1" applyFill="1" applyAlignment="1">
      <alignment horizontal="center"/>
    </xf>
    <xf numFmtId="0" fontId="33" fillId="12" borderId="0" xfId="0" applyFont="1" applyFill="1" applyProtection="1">
      <protection locked="0"/>
    </xf>
    <xf numFmtId="44" fontId="33" fillId="0" borderId="0" xfId="3" applyFont="1" applyAlignment="1">
      <alignment horizontal="center"/>
    </xf>
    <xf numFmtId="0" fontId="33" fillId="8" borderId="0" xfId="0" applyFont="1" applyFill="1" applyProtection="1">
      <protection locked="0"/>
    </xf>
    <xf numFmtId="0" fontId="19" fillId="10" borderId="0" xfId="0" applyFont="1" applyFill="1"/>
    <xf numFmtId="167" fontId="1" fillId="0" borderId="0" xfId="0" applyNumberFormat="1" applyFont="1"/>
    <xf numFmtId="44" fontId="20" fillId="6" borderId="0" xfId="3" applyFont="1" applyFill="1" applyAlignment="1">
      <alignment horizontal="right"/>
    </xf>
    <xf numFmtId="0" fontId="20" fillId="13" borderId="0" xfId="0" applyFont="1" applyFill="1" applyProtection="1">
      <protection locked="0"/>
    </xf>
    <xf numFmtId="44" fontId="0" fillId="0" borderId="0" xfId="3" applyFont="1" applyAlignment="1"/>
    <xf numFmtId="44" fontId="34" fillId="0" borderId="0" xfId="3" applyFont="1" applyFill="1" applyAlignment="1"/>
    <xf numFmtId="44" fontId="0" fillId="0" borderId="0" xfId="3" applyFont="1" applyFill="1" applyBorder="1" applyAlignment="1">
      <alignment horizontal="right"/>
    </xf>
    <xf numFmtId="44" fontId="0" fillId="0" borderId="0" xfId="3" applyFont="1" applyFill="1" applyAlignment="1">
      <alignment horizontal="right"/>
    </xf>
    <xf numFmtId="44" fontId="0" fillId="0" borderId="0" xfId="3" applyFont="1" applyFill="1" applyBorder="1" applyAlignment="1" applyProtection="1">
      <alignment horizontal="right"/>
      <protection locked="0"/>
    </xf>
    <xf numFmtId="44" fontId="0" fillId="0" borderId="0" xfId="3" applyFont="1" applyFill="1"/>
    <xf numFmtId="44" fontId="5" fillId="0" borderId="0" xfId="3" applyFont="1" applyFill="1"/>
    <xf numFmtId="44" fontId="5" fillId="0" borderId="0" xfId="3" applyFont="1" applyFill="1" applyAlignment="1" applyProtection="1">
      <alignment horizontal="left"/>
      <protection locked="0"/>
    </xf>
    <xf numFmtId="170" fontId="24" fillId="6" borderId="0" xfId="0" applyNumberFormat="1" applyFont="1" applyFill="1" applyAlignment="1">
      <alignment horizontal="right"/>
    </xf>
    <xf numFmtId="44" fontId="5" fillId="0" borderId="0" xfId="3" applyFont="1" applyFill="1" applyBorder="1" applyAlignment="1">
      <alignment horizontal="right"/>
    </xf>
    <xf numFmtId="44" fontId="5" fillId="0" borderId="0" xfId="3" applyFont="1" applyFill="1" applyBorder="1" applyAlignment="1">
      <alignment horizontal="center"/>
    </xf>
    <xf numFmtId="0" fontId="33" fillId="10" borderId="0" xfId="0" applyFont="1" applyFill="1" applyAlignment="1">
      <alignment horizontal="right"/>
    </xf>
    <xf numFmtId="9" fontId="35" fillId="0" borderId="0" xfId="1" applyFont="1" applyAlignment="1">
      <alignment horizontal="right"/>
    </xf>
    <xf numFmtId="9" fontId="35" fillId="0" borderId="0" xfId="1" applyFont="1"/>
    <xf numFmtId="10" fontId="35" fillId="0" borderId="0" xfId="1" applyNumberFormat="1" applyFont="1" applyAlignment="1">
      <alignment horizontal="right"/>
    </xf>
    <xf numFmtId="9" fontId="35" fillId="0" borderId="0" xfId="1" applyFont="1" applyAlignment="1">
      <alignment horizontal="center"/>
    </xf>
    <xf numFmtId="0" fontId="33" fillId="14" borderId="0" xfId="0" applyFont="1" applyFill="1" applyProtection="1">
      <protection locked="0"/>
    </xf>
    <xf numFmtId="170" fontId="35" fillId="0" borderId="0" xfId="1" applyNumberFormat="1" applyFont="1" applyAlignment="1">
      <alignment horizontal="center"/>
    </xf>
    <xf numFmtId="44" fontId="33" fillId="12" borderId="0" xfId="3" applyFont="1" applyFill="1" applyAlignment="1">
      <alignment horizontal="center"/>
    </xf>
    <xf numFmtId="9" fontId="33" fillId="12" borderId="0" xfId="1" applyFont="1" applyFill="1" applyAlignment="1">
      <alignment horizontal="center"/>
    </xf>
    <xf numFmtId="44" fontId="33" fillId="14" borderId="0" xfId="3" applyFont="1" applyFill="1" applyAlignment="1">
      <alignment horizontal="center"/>
    </xf>
    <xf numFmtId="9" fontId="33" fillId="14" borderId="0" xfId="1" applyFont="1" applyFill="1" applyAlignment="1">
      <alignment horizontal="center"/>
    </xf>
    <xf numFmtId="9" fontId="33" fillId="14" borderId="0" xfId="0" applyNumberFormat="1" applyFont="1" applyFill="1" applyAlignment="1">
      <alignment horizontal="right"/>
    </xf>
    <xf numFmtId="0" fontId="20" fillId="14" borderId="0" xfId="0" applyFont="1" applyFill="1" applyProtection="1">
      <protection locked="0"/>
    </xf>
    <xf numFmtId="9" fontId="26" fillId="6" borderId="0" xfId="1" applyFont="1" applyFill="1" applyAlignment="1">
      <alignment horizontal="center"/>
    </xf>
    <xf numFmtId="0" fontId="36" fillId="10" borderId="0" xfId="0" applyFont="1" applyFill="1"/>
    <xf numFmtId="0" fontId="36" fillId="10" borderId="0" xfId="0" applyFont="1" applyFill="1" applyAlignment="1">
      <alignment horizontal="center"/>
    </xf>
    <xf numFmtId="0" fontId="25" fillId="8" borderId="0" xfId="0" applyFont="1" applyFill="1" applyProtection="1">
      <protection locked="0"/>
    </xf>
    <xf numFmtId="44" fontId="5" fillId="0" borderId="0" xfId="3" applyFont="1" applyFill="1" applyBorder="1"/>
    <xf numFmtId="44" fontId="5" fillId="0" borderId="0" xfId="0" applyNumberFormat="1" applyFont="1"/>
    <xf numFmtId="44" fontId="5" fillId="0" borderId="0" xfId="3" applyFont="1" applyFill="1" applyBorder="1" applyAlignment="1" applyProtection="1">
      <alignment horizontal="left"/>
      <protection locked="0"/>
    </xf>
    <xf numFmtId="169" fontId="5" fillId="0" borderId="0" xfId="3" applyNumberFormat="1" applyFont="1" applyAlignment="1">
      <alignment horizontal="right"/>
    </xf>
    <xf numFmtId="0" fontId="6" fillId="7" borderId="0" xfId="0" applyFont="1" applyFill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32" fillId="10" borderId="0" xfId="0" applyFont="1" applyFill="1" applyAlignment="1">
      <alignment horizontal="center"/>
    </xf>
    <xf numFmtId="0" fontId="36" fillId="10" borderId="0" xfId="0" applyFont="1" applyFill="1" applyAlignment="1">
      <alignment horizont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21"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ECF12F"/>
      <color rgb="FF004D32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2</xdr:col>
      <xdr:colOff>163477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296B1-8823-40D6-8E99-B644E9596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621177" cy="899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106\Downloads\SUSFlorida%20usf%202023-10-17T1035.xlsx" TargetMode="External"/><Relationship Id="rId1" Type="http://schemas.openxmlformats.org/officeDocument/2006/relationships/externalLinkPath" Target="/Users/PA106/Downloads/SUSFlorida%20usf%202023-10-17T103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3-10-17T1353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216.579862268518" createdVersion="8" refreshedVersion="8" minRefreshableVersion="3" recordCount="494" xr:uid="{39252ABA-5FAE-426B-90F0-82A51D4DF057}">
  <cacheSource type="worksheet">
    <worksheetSource ref="A1:C495" sheet="sheet1" r:id="rId2"/>
  </cacheSource>
  <cacheFields count="3">
    <cacheField name="Usf Supplier Parent Name" numFmtId="0">
      <sharedItems count="486">
        <s v="WORLD WIDE TECHNOLOGIES INC"/>
        <s v="A D MORGAN CORP"/>
        <s v="ACF STANDBY SYSTEMS LLC"/>
        <s v="CORPORATE INTERIORS INC"/>
        <s v="WILSON MANAGEMENT CO"/>
        <s v="NUJAK COMPANIES INC"/>
        <s v="DUMBARTON SECURITY SERVICES"/>
        <s v="SHI INTERNATIONAL CORP"/>
        <s v="POWERLOGICS INC"/>
        <s v="T-SOLUTIONS CORP"/>
        <s v="PRESIDIO INC"/>
        <s v="LAB PRODUCTS INC"/>
        <s v="ADVANCED CABLE CONNECTION INC"/>
        <s v="LONG &amp; ASSOCIATES ARCHITECTS ENGINEERS INC"/>
        <s v="CAMBRIDGE COMPUTER SERVICES INC"/>
        <s v="DERECKTOR FORT PIERCE LLC"/>
        <s v="RMC RESEARCH CORP"/>
        <s v="VOLTAIR CONSULTING ENGINEERS INC"/>
        <s v="HYDRA-STOP HOLDINGS LLC"/>
        <s v="REED GOODE BOOKS LLC"/>
        <s v="MOUNTAIN STATE SOFTWARE SOLUTIONS LLC"/>
        <s v="MAGRITEK INC"/>
        <s v="BLACK IN MARINE SCIENCE"/>
        <s v="PALLAS ADVISORS LLC"/>
        <s v="BRAILSFORD &amp; DUNLAVEY"/>
        <s v="INDEPENDENT LIVING INC"/>
        <s v="HENRIQUEZ ELECTRIC CORP"/>
        <s v="OWKIN INC"/>
        <s v="TWD TRADEWINDS INC"/>
        <s v="SUL &amp; ASSOCIATES INTERNATIONAL"/>
        <s v="INFOREADY CORP"/>
        <s v="AMERICAN INSTITUTE OF PHYSICS INC"/>
        <s v="MPS ENGINEERING INC"/>
        <s v="WORKSCAPES"/>
        <s v="TECHNOLOGY MANAGEMENT CORP"/>
        <s v="PRESTON D COOK"/>
        <s v="8K INC"/>
        <s v="DARK ENTERPRISES INC"/>
        <s v="ROBERT HALF INTERNATIONAL INC"/>
        <s v="GULFSHORE SPORT STORE IN"/>
        <s v="MCS OF TAMPA INC"/>
        <s v="VISTRA COMMUNICATIONS LLC"/>
        <s v="TECNIPLAST USA INC"/>
        <s v="SERVOQUIP LLC"/>
        <s v="A CHANGE IN LATITUDE CONSULTING LLC"/>
        <s v="DOUGLAS PADS &amp; SPORTS INC"/>
        <s v="INTEGRITY PRESSURE CLEANING INC"/>
        <s v="SMILEY S AUDIO VISUAL INC"/>
        <s v="UFP CONSULTANTS LLC"/>
        <s v="GUARDIAN CYBER LLC"/>
        <s v="GENESEE SCIENTIFIC CORP"/>
        <s v="SYNTHEGO CORP"/>
        <s v="SCIENS BUILDING SOLUTIONS LLC"/>
        <s v="COACHCOMM LLC"/>
        <s v="GULF COAST COMMERCIAL FLOORING"/>
        <s v="CROWN BATH HOLDINGS LLC"/>
        <s v="POD LLC"/>
        <s v="INTEUM CO LLC"/>
        <s v="ASHBERRY ACQUISITION CO"/>
        <s v="THE SMART SPOT INC"/>
        <s v="CONTRACT FURNITURE INC"/>
        <s v="KYRA SOLUTIONS INC"/>
        <s v="KPI ENGINEERING INC"/>
        <s v="TESTFORCE USA INC"/>
        <s v="LATITUDE TWENTY-SEVEN PROPERTIES LLC"/>
        <s v="TACONIC BIOSCIENCES INC"/>
        <s v="WENSTROM COMMUNICATIONS INC"/>
        <s v="ALL ABOUT KIDS LLC"/>
        <s v="ARETE SOLUTIONS DIRECT LLC"/>
        <s v="CHILDREN S DEVELOPMENT FIRST CORP"/>
        <s v="DIRECT DIMENSION INC"/>
        <s v="HUDL"/>
        <s v="RADIANT WINDOWS INC"/>
        <s v="CLAFLIN SERVICE CO"/>
        <s v="AUOJE TECHNOLOGY GROUP LLC"/>
        <s v="MAGNOLIA CONSULTING LLC"/>
        <s v="MARRIOTT INTERNATIONAL INC"/>
        <s v="GDA ENVIRONMENTAL INC"/>
        <s v="HILTON WORLDWIDE"/>
        <s v="TORO CONSTRUCTION SERVICES INC"/>
        <s v="ENCORE BROADCAST EQUIPMENT SALES INC"/>
        <s v="MIDWEST SCIENTIFIC INC"/>
        <s v="GRAYSTONE GROUP ADVERTISING"/>
        <s v="DIGITAL ASSURANCE CERTIFICATION LLC"/>
        <s v="GRIFFIN SERVICE CORP"/>
        <s v="SYNEPSIS"/>
        <s v="PFG VENTURES LP"/>
        <s v="CAROLINA BIOLOGICAL SUPPLY CO"/>
        <s v="DESA PHILADELPHIA"/>
        <s v="PIRATE MARKETING"/>
        <s v="COHDA WIRELESS AMERICA LLC"/>
        <s v="ALTOS PHOTONICS INC"/>
        <s v="MARATHON ELECTRIC MANUFACTURING CORP"/>
        <s v="ARCHITECTURAL ARTS MILLWORK LLC"/>
        <s v="STEELE LIGHTING SOLUTIONS"/>
        <s v="AECERN LLC"/>
        <s v="WINGARD LLC"/>
        <s v="MCMULLEN OIL CO INC"/>
        <s v="ENGINEERING MATRIX INC"/>
        <s v="FLYNN TECHNICAL SOLUTIONS"/>
        <s v="ISOTROPIC NETWORKS INC"/>
        <s v="ARORA &amp; ASSOCIATES P.C."/>
        <s v="ALKALI SCIENTIFIC LLC"/>
        <s v="TRANSFORM HEALTH LLC"/>
        <s v="TAG UP"/>
        <s v="SARDER INC"/>
        <s v="BIORECLAMATION IVT"/>
        <s v="COPIA SCIENTIFIC LLC"/>
        <s v="REV.COM INC"/>
        <s v="LAW OFFICES OF ROBERT A SCHUERGER CO LPA"/>
        <s v="J NEWTON ENTERPRISES INC"/>
        <s v="KIKUSUI AMERICA INC"/>
        <s v="JUGO PROJECTS LLC"/>
        <s v="KLD ENTERPRISES LLC"/>
        <s v="LAMBDA INC"/>
        <s v="TANGO CARD"/>
        <s v="GRIFFITHS METAL PRODUCTS INC"/>
        <s v="BRETT M. PABEN ATTORNEY AT LAW"/>
        <s v="TRI-C CLUB SUPPLY INC"/>
        <s v="AD INSTRUMENTS"/>
        <s v="IRON GRIP BARBELL"/>
        <s v="PRINT NW"/>
        <s v="ELEARNING PRODUCTIONS CORP"/>
        <s v="HEADHUNTER INC"/>
        <s v="COMMUNITY PLAYTHINGS"/>
        <s v="EVERYTHING BUT THE MIME INC"/>
        <s v="SONARDYNE INC"/>
        <s v="PHOTOSHELTER INC"/>
        <s v="BIO-SERV"/>
        <s v="HEALTHCARE INTERNATIONAL INC"/>
        <s v="VETAMAC INC"/>
        <s v="GODADDY INC"/>
        <s v="MICRO OPTICS OF FLORIDA INC"/>
        <s v="MARKMASTER INC"/>
        <s v="BROOKES PUBLISHING"/>
        <s v="LC SCIENCES LLC"/>
        <s v="KW PROJECTS INC"/>
        <s v="FEDERAL EASTERN INTERNATIONAL INC"/>
        <s v="TYRRELLTECH INC"/>
        <s v="AD SPECS OF DELAWARE LLC"/>
        <s v="TWS ADVERTISING INC"/>
        <s v="B FRANK STUDIO LLC"/>
        <s v="BUCKEYE INTERNATIONAL INC"/>
        <s v="MILENA INTERNATIONAL INC"/>
        <s v="GILSON INC"/>
        <s v="GSA SECURITY INC"/>
        <s v="SAGE PUBLICATIONS INC"/>
        <s v="LITHGOW LABORATORY SERVICES"/>
        <s v="SAXON GILMORE &amp; CARRAWAY P.A."/>
        <s v="BRODIE COMMUNICATIONS"/>
        <s v="CAYMAN CHEMICAL"/>
        <s v="KALOS INC"/>
        <s v="EVENTSQUID LLC"/>
        <s v="MOSAIC BRAIN HEALTH PLLC"/>
        <s v="MM MARKING &amp; ID PRODUCTS"/>
        <s v="AMERICAN INTERIORS INC"/>
        <s v="LOUS POLICE DISTRIBUTERS"/>
        <s v="CARLA STOVER MENTAL HEALTH INC"/>
        <s v="ELITE EVENTS &amp; RENTALS"/>
        <s v="DESIGN STYLES ARCHITECTURE"/>
        <s v="SUPERIOR SPEECH THERAPY SERVICES LLC"/>
        <s v="STREET LACED MARKETING &amp; PROMOTIONS INC"/>
        <s v="BEST WESTERN INTERNATIONAL"/>
        <s v="FLUIGENT INC"/>
        <s v="FARO TECHNOLOGIES INC"/>
        <s v="DESHLER DIAGNOSTICS"/>
        <s v="THOMAS A. CAMERA"/>
        <s v="NEIE MEDICAL WASTE SERVICES LLC"/>
        <s v="MN ASSOCIATES INC"/>
        <s v="PAPA JOHNS PIZZA"/>
        <s v="RYONET CORP"/>
        <s v="LABREPCO INC"/>
        <s v="UNLIMITED PEDIATRIC THERAPY"/>
        <s v="DYETS INC"/>
        <s v="EPIGENTEK GROUP INC"/>
        <s v="WHICH WICH INC"/>
        <s v="FLEET PRODUCTS INC"/>
        <s v="CERTIPHI SCREENING INC"/>
        <s v="PIONEER ATHLETICS"/>
        <s v="LEFORS JUNE ANN"/>
        <s v="SCHIFINO LEE INC"/>
        <s v="SGM ENGINEERING INC"/>
        <s v="RYDIN DECAL"/>
        <s v="SUPPORTING BRIGHT STARS LLC"/>
        <s v="GEEK BEARS LLC"/>
        <s v="MICHELE DIANE ROY"/>
        <s v="ADMIN PROF CONFERENCE"/>
        <s v="EZCATERVILLA ITALIAN"/>
        <s v="TEN10 DESIGN LLC"/>
        <s v="DESIGNCRAFT LLC"/>
        <s v="APPLIED SCIENCES CONSULTING INC"/>
        <s v="ROYAL EDGER &amp; MOWER CO I"/>
        <s v="ASHBERRY WATER CONDITIONING"/>
        <s v="PETERS BRITTANY"/>
        <s v="HOPE HEALTH"/>
        <s v="TRADELINE INC"/>
        <s v="ALDEVRON LLC"/>
        <s v="PEDIATRIC BEHAVIORAL HEALTH CONSULTANTS"/>
        <s v="CDA GRAPHIC DESIGN LLC"/>
        <s v="EMPIRE OFFICE INC"/>
        <s v="BERKSHIRE ASSOCIATES INC"/>
        <s v="HILL MANUFACTURING"/>
        <s v="EZCATERCHRONIC TACOS"/>
        <s v="TACGEN INC"/>
        <s v="BIONET AMERICA INC"/>
        <s v="GLOBAL BUSINESS LOGISTIX LLC"/>
        <s v="MARGARET J STOOKEY"/>
        <s v="TEXTHELP INC"/>
        <s v="HOPE VALLEY RESOURCE CENTER INC"/>
        <s v="GULF COAST DESTINATIONS INC"/>
        <s v="GANDY PRINTERS"/>
        <s v="QUALITY BUILDING CONTROLS INC"/>
        <s v="TIFTON SOIL TESTING LAB LLC"/>
        <s v="SUPPLYHOUSE.COM"/>
        <s v="SUNCOAST PROMOTIONAL PRODUCTS INC"/>
        <s v="AK CONFERENCE REGISTRAR"/>
        <s v="BIOWAVE CORP"/>
        <s v="IN UCONNECT"/>
        <s v="SWANK MOTION PICTURES INC"/>
        <s v="MONOPRICE INC"/>
        <s v="GLOBAL ENVIRONMENTAL &amp; INDUSTRIAL RESP"/>
        <s v="MAT &amp; MELISSA MEDIA INC"/>
        <s v="INTERCONTINENTAL HOTELS GROUP"/>
        <s v="TRIANGLE POOL SERVICE"/>
        <s v="IOFM"/>
        <s v="GIBSON CAMERON"/>
        <s v="TECHNI-LUX"/>
        <s v="GREEN NATURE LLC"/>
        <s v="APEX ENGINEERING INC"/>
        <s v="M BRAUN INC"/>
        <s v="INTRINSIC LIFESCIENCES"/>
        <s v="COMAN ROSE M."/>
        <s v="OHC ENVIRONMENTAL ENGINEERING INC"/>
        <s v="AIR ANALYTICS LLC"/>
        <s v="FLORIDA INDUSTRIAL PRODUCTS"/>
        <s v="ICE SPORTS FORUM"/>
        <s v="VICKERY &amp; CO"/>
        <s v="VECTORBUILDER INC"/>
        <s v="EWE DEMAND INC"/>
        <s v="BIOLEGEND INC"/>
        <s v="HONEY STINGER"/>
        <s v="ACADEMIC RESEARCH FUNDING STRATEGIES LLC"/>
        <s v="DRIVETECH INC"/>
        <s v="MACFREEMAN LLC"/>
        <s v="DYNASTY MARINE ASSOCIATE"/>
        <s v="WISE HANDS LLC"/>
        <s v="ADVANCED ENVIRONMENTAL LABS INC"/>
        <s v="VIDMAN BARBER LLC"/>
        <s v="BECKER PUMPS CORP"/>
        <s v="FLORIDA TRANSPORTATION SYSTEMS INC"/>
        <s v="MUSIC SHOWCASE - 1"/>
        <s v="KENYON &amp; PARTNERS INC"/>
        <s v="BETHYL LABS INC"/>
        <s v="WOWZA MEDIA SYSTEMS LLC"/>
        <s v="WORLD PRECISION INSTRUMENTS INC"/>
        <s v="THOMAS &amp; LOCICERO PL"/>
        <s v="THE GALLERY COLLECTION"/>
        <s v="NIRX MEDICAL TECHNOLOGIES LLC"/>
        <s v="EMOTIV INC"/>
        <s v="BREATHING AIR CONCEPTS"/>
        <s v="PUBLIC STORAGE"/>
        <s v="JAMIESON EQUIPMENT COMPA"/>
        <s v="D &amp; K CONSULTING"/>
        <s v="APEX OFFICE PRODUCTS INC"/>
        <s v="ABSOLUTE QUALITY INTERPRETING SERVICES"/>
        <s v="LAWTON BROTHERS INC"/>
        <s v="CLIF BAR &amp; CO"/>
        <s v="COASTAL SERVICE &amp; SUPPLY INC"/>
        <s v="FAMILY THYME LLC"/>
        <s v="C &amp; C CONNECTION LLC"/>
        <s v="CATERING BY THE FAMILY"/>
        <s v="B A MECHANICAL"/>
        <s v="VANGUARD MANUFACTURING INC"/>
        <s v="THE LANGUAGE EXPRESS INC"/>
        <s v="ROBERT TODD MORRISON"/>
        <s v="SYNAPTIC SOLUTIONS LLC"/>
        <s v="THOMAS WATER PURIFICATION LLC"/>
        <s v="BMI SUPPLY"/>
        <s v="HAPTX INC"/>
        <s v="WILLIAM THOMAS DUGARD JR"/>
        <s v="SAMAMED HOME IMPROVEMENTS LLC"/>
        <s v="STOELTING CO"/>
        <s v="TROPICAL NATURE INC"/>
        <s v="INHEALTH RECORD SYSTEMS"/>
        <s v="GOING GLOBAL INC"/>
        <s v="MARITIME PROF TRAINING"/>
        <s v="FLORIDA SENTINEL BULLETIN"/>
        <s v="FAMILIES IN NEED OF DIRECTION INC"/>
        <s v="TOTAL NIL LLC"/>
        <s v="WHENTOWORK INC"/>
        <s v="DIAGENODE INC"/>
        <s v="ERS BIOMEDICAL SERVICE"/>
        <s v="BATISTA CONSULTING SERVICES LLC"/>
        <s v="REBEKAH J MOONEY"/>
        <s v="DOWLING GRAPHICS INC"/>
        <s v="NEW ENGLAND BIOLABS INC"/>
        <s v="CELLTREAT SCIENTIFIC PRODUCTS LLC"/>
        <s v="SUTTER INSTRUMENT CO"/>
        <s v="GULF SPECIMEN MARINE LAB"/>
        <s v="MARATHON GARBAGE SERVICE INC"/>
        <s v="SKALAR INC"/>
        <s v="CREATIVE BIOMART INC"/>
        <s v="OMNI INC"/>
        <s v="AIR LIQUIDE"/>
        <s v="A2Z RECOGNITION PRODUCTS"/>
        <s v="RADIOTRONICS INC"/>
        <s v="THOMAS SCIENTIFIC INC"/>
        <s v="STEPHANIE FEYNE"/>
        <s v="DIRECT DIMENSIONS INC"/>
        <s v="JMST LLC"/>
        <s v="CANITIZE USA LLC"/>
        <s v="C.O.R.E. SQUARE LLC"/>
        <s v="PEER SOFTWARE INC"/>
        <s v="DISASTER RECOVERY PROS LLC"/>
        <s v="INSTITUTE FOR GLOBAL ENVIRONMENTAL STRAT"/>
        <s v="1000BULBS.COM"/>
        <s v="GUY BROWN LLC"/>
        <s v="MUTHEN &amp; MUTHEN"/>
        <s v="ELECTRON MICROSCOPY SCIENCES"/>
        <s v="SCOLLON PRODUCTIONS INC"/>
        <s v="COCA COLA BOTTLING CO"/>
        <s v="LETTS GO DIVING LLC"/>
        <s v="NATIONAL BAND &amp; TAG COM"/>
        <s v="DAYTON BAG &amp; BURLAP CO"/>
        <s v="OAKTREE PRODUCTS INC"/>
        <s v="FIVE STAR PIZZA"/>
        <s v="FULL VISION"/>
        <s v="ACCU-TROL INDUSTRIES"/>
        <s v="OLYMPIC CASE CO"/>
        <s v="CPR SAVERS &amp; FIRST AID"/>
        <s v="AMERICAN AD SPECIALTIES INC"/>
        <s v="RMS OMEGA TECHNOLOGIES GROUP"/>
        <s v="CLARK FLOYD SYSTEMS OF CARE &amp; PREVENT CH"/>
        <s v="THE LATINO A YOUTH COLLECTIVE OF INDIANA"/>
        <s v="KENDALL AUTO - BUDGET ALA"/>
        <s v="SEO ENTERPRISES INC"/>
        <s v="SONNY S BBQ"/>
        <s v="E  M CONSULTING INC"/>
        <s v="MIDFLORIDA ARMORED &amp; ATM SERVICE"/>
        <s v="ASTATECH INC"/>
        <s v="CABLESANDKITS"/>
        <s v="MEMPHIS NET &amp; TWINE CO"/>
        <s v="ANNOUNCEMENT CONVERTERS"/>
        <s v="BIO X CELL"/>
        <s v="PUBLIC RADIO PROGRAM DIR"/>
        <s v="STANFORD RESEARCH SYSTEMS INC"/>
        <s v="KULLY SUPPLY"/>
        <s v="BITLY.COM"/>
        <s v="JET-VAC EQUIPMENT CO LLC"/>
        <s v="HUFCOR INC"/>
        <s v="DUNNS RIVER ISLANDS CAFE"/>
        <s v="HILLAS PACKAGING LTD"/>
        <s v="QUALITY FIBER &amp; R.F."/>
        <s v="BIOWORLD"/>
        <s v="FUZZYS TACO SHOP - SARASO"/>
        <s v="AVANTI POLAR LIPIDS INC"/>
        <s v="THE CONNECTIVITY CENTE"/>
        <s v="FLINN SCIENTIFIC INC"/>
        <s v="ROCKLAND IMMUNOCHEMICALS INC"/>
        <s v="CARDS &amp; POCKETS"/>
        <s v="TINDLE CONSTRUCTION INC"/>
        <s v="MIRUS BIO LLC"/>
        <s v="ATHENS RESEARCH &amp; TECHNOLOGY INC"/>
        <s v="HVAC MAINTENANCE LLC"/>
        <s v="THE WATERGATE HOTEL"/>
        <s v="GENETEX INC"/>
        <s v="NEUTEC GROUP INC"/>
        <s v="EDUWHERE-KEIKA VENTURES"/>
        <s v="36T CLEANING SERVICES LLC"/>
        <s v="NOREGON SYSTEMS INC"/>
        <s v="BEYOND BALLOONS LLC"/>
        <s v="MICHAELS STORES"/>
        <s v="JN BAKER CONSULTING LLC"/>
        <s v="RADIO ENGINEERING"/>
        <s v="CAREY INTERNATIONAL INC"/>
        <s v="FORESTRY SUPPLIERS"/>
        <s v="MARITIME PROF TRAIN"/>
        <s v="CARLOS E. COELHO"/>
        <s v="HIMES ELECTRIC CO INC"/>
        <s v="NATIONAL TRAFFIC SIGNS INC"/>
        <s v="CROWN AWARDS INC"/>
        <s v="STEPPS TOWING SERVICE TA"/>
        <s v="XERO SHOES"/>
        <s v="SCIENCELL RESEARCH LABS INC"/>
        <s v="BASIL TREE"/>
        <s v="EINSTEIN BROS BAGELS"/>
        <s v="WALLERS POWER EQUIPMENT"/>
        <s v="FOX PRODUCTS CORP"/>
        <s v="DIVERSIFIED BUSINESS MACHINES"/>
        <s v="HAND &amp; HAMMER-PHI BETA KA"/>
        <s v="FICKS MUSIC LLC"/>
        <s v="EZ BIORESEARCH"/>
        <s v="INFINIUM MEDICAL INC"/>
        <s v="HAMILTON EDITING &amp; LANGUAGE PUBLISHING"/>
        <s v="ANGEL KENDRICK"/>
        <s v="GRAVIC INC"/>
        <s v="BIOTOOL LLC"/>
        <s v="FAST SIGNS"/>
        <s v="QUALITY LOGO PRODUCTS INC"/>
        <s v="FIRE FIGHTER INC"/>
        <s v="AIRCLEAN SYSTEMS INC"/>
        <s v="KEISER CORP"/>
        <s v="BOATZINCS COM INC"/>
        <s v="TANNER PAINT CO - FL"/>
        <s v="WAVELENGTH ELECTRONICS"/>
        <s v="QUALITY BIOLOGICAL INC"/>
        <s v="DUNKIN BRANDS GROUP INC"/>
        <s v="INFORMATION TODAY INC"/>
        <s v="AD SURGICAL"/>
        <s v="HEMOSTAT LABRATORIES INC"/>
        <s v="ELECTRO BATTERY"/>
        <s v="C2 INC"/>
        <s v="4MEDICA INC"/>
        <s v="MAGNA PUBLICATIONS"/>
        <s v="APPOINTMENT-PLUS STORMSOU"/>
        <s v="TEMPO NEWS"/>
        <s v="CASWELL INC"/>
        <s v="PARKMOBILE LLC"/>
        <s v="ARTECH HOUSE"/>
        <s v="SOLUTION ONE MARITIME LLC"/>
        <s v="ALPHA GRAPHICS"/>
        <s v="SYSTEM BIOSCIENCES LLC"/>
        <s v="MERRY X-RAY SOURCE O"/>
        <s v="EZCATERMAPLE STREET B"/>
        <s v="SPI SUPPLIES"/>
        <s v="BLUE HARBOR RESRT"/>
        <s v="ACCESS DISPLAY GROUP INC"/>
        <s v="EASYKEYS.COM"/>
        <s v="VERS�A DIAGNOSTICS LLC"/>
        <s v="JIMMY JOHNS"/>
        <s v="SCHOOL HEALTH CORP"/>
        <s v="EZREGISTER"/>
        <s v="SYMPLICITY CORP"/>
        <s v="SPEEDWAY"/>
        <s v="A1 SHREDDING &amp; RECYCLING INC"/>
        <s v="SPORTS UNLIMITED INC"/>
        <s v="COLUMBUS PRO PERCUSSION"/>
        <s v="CHEVRON CORPORATION"/>
        <s v="DRIPRINTPLACE"/>
        <s v="HOTEL GARDEN INN BRICKEL"/>
        <s v="FITNESS LOGIC"/>
        <s v="INORGANIC VENTURES INC"/>
        <s v="FIELD NOTES"/>
        <s v="GRAPHICS PRESS LLC"/>
        <s v="MAZZAROS ITALIAN MARKET"/>
        <s v="LIFT HEALTH ORGANIZATION INC"/>
        <s v="IZORA BULLOCK"/>
        <s v="ATLANTIC RADIO TELEPHONE INC"/>
        <s v="ACCELA CHEMBIO INC"/>
        <s v="KINESIS CORPORATION"/>
        <s v="TARGET CORP"/>
        <s v="STATISTA INC"/>
        <s v="SUNOCO INC"/>
        <s v="MEDCHEMEXPRESS LLC"/>
        <s v="ARROW SHEETMTL WRKS INC"/>
        <s v="PROCARE SOFTWARE"/>
        <s v="ADW DIABETES LLC"/>
        <s v="FOOD CITY"/>
        <s v="CHICK-FIL-A"/>
        <s v="CIC"/>
        <s v="MARCIVE INC"/>
        <s v="BSCI INC"/>
        <s v="SPOONFLOWER INC"/>
        <s v="PETCO ANIMAL SUPPLIES INC"/>
        <s v="STRASSBURG SOCK"/>
        <s v="AUDINA HEARING INSTRUMENT"/>
        <s v="CLINICAL SOLUTIONS MEDICAL TRAINING"/>
        <s v="NEXT DAY SIGNS"/>
        <s v="MBS STANDOFFS"/>
        <s v="LASER-LABS.COM"/>
        <s v="ANTHEM SCREEN PRINTING"/>
        <s v="CONOCOPHILLIPS"/>
        <s v="LIBERATED SYNDICATION"/>
        <s v="KWIK STOP"/>
        <s v="BPMSUPREME.COM"/>
        <s v="TOLLFREEFORWARDING.COM"/>
        <s v="GREENVELOPE.COM"/>
        <s v="SWIMLINE POOL PRODUCTS E"/>
        <s v="SXSW LLC"/>
        <s v="ROYAL DUTCH SHELL PLC"/>
        <s v="IASUSA"/>
        <s v="A&amp;J VACUUM SERVICES INC"/>
        <s v="EVERMAP CO LLC"/>
        <s v="GOLFSTAT INC"/>
        <s v="SHEFFIELDS"/>
        <s v="ETON BIOSCIENCE INC"/>
      </sharedItems>
    </cacheField>
    <cacheField name="Diversity Diversity Code Description 1" numFmtId="0">
      <sharedItems count="11">
        <s v="AFRICAN AMERICAN NON-CERTIFIED"/>
        <s v="AMERICAN WOMEN CERTIFIED"/>
        <s v="SMALL BUSINESS (FEDERAL NON-8A FIRM)"/>
        <s v="VETERAN OWNED"/>
        <s v="AMERICAN WOMAN NON-CERTIFIED"/>
        <s v="ASIAN AMERICAN NON-CERTIFIED"/>
        <s v="HISPANIC AMERICAN NON-CERTIFIED"/>
        <s v="MINORITY BUSINESS (FEDERAL SBA CERTIFIED 8A FIRM)"/>
        <s v="NATIVE AMERICAN NON-CERTIFIED"/>
        <s v="HISPANIC AMERICAN CERTIFIED"/>
        <s v="AFRICAN AMERICAN CERTIFIED"/>
      </sharedItems>
    </cacheField>
    <cacheField name="Usf Total Spend" numFmtId="167">
      <sharedItems containsSemiMixedTypes="0" containsString="0" containsNumber="1" minValue="17" maxValue="2335536.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4">
  <r>
    <x v="0"/>
    <x v="0"/>
    <n v="2335536.14"/>
  </r>
  <r>
    <x v="1"/>
    <x v="1"/>
    <n v="2120759.71"/>
  </r>
  <r>
    <x v="2"/>
    <x v="2"/>
    <n v="476592"/>
  </r>
  <r>
    <x v="3"/>
    <x v="3"/>
    <n v="409392.57"/>
  </r>
  <r>
    <x v="4"/>
    <x v="4"/>
    <n v="360443.2"/>
  </r>
  <r>
    <x v="5"/>
    <x v="0"/>
    <n v="194224.58"/>
  </r>
  <r>
    <x v="6"/>
    <x v="3"/>
    <n v="171081.56"/>
  </r>
  <r>
    <x v="7"/>
    <x v="5"/>
    <n v="162001.62"/>
  </r>
  <r>
    <x v="8"/>
    <x v="4"/>
    <n v="158077.32999999999"/>
  </r>
  <r>
    <x v="9"/>
    <x v="6"/>
    <n v="152514.45000000001"/>
  </r>
  <r>
    <x v="10"/>
    <x v="4"/>
    <n v="146160"/>
  </r>
  <r>
    <x v="11"/>
    <x v="2"/>
    <n v="136815"/>
  </r>
  <r>
    <x v="12"/>
    <x v="6"/>
    <n v="132222.88"/>
  </r>
  <r>
    <x v="13"/>
    <x v="2"/>
    <n v="111006.25"/>
  </r>
  <r>
    <x v="14"/>
    <x v="4"/>
    <n v="96624.92"/>
  </r>
  <r>
    <x v="15"/>
    <x v="2"/>
    <n v="96621.64"/>
  </r>
  <r>
    <x v="16"/>
    <x v="2"/>
    <n v="95900.22"/>
  </r>
  <r>
    <x v="17"/>
    <x v="0"/>
    <n v="92780"/>
  </r>
  <r>
    <x v="18"/>
    <x v="2"/>
    <n v="84703.03"/>
  </r>
  <r>
    <x v="19"/>
    <x v="2"/>
    <n v="83574.16"/>
  </r>
  <r>
    <x v="20"/>
    <x v="2"/>
    <n v="82865"/>
  </r>
  <r>
    <x v="21"/>
    <x v="2"/>
    <n v="76900"/>
  </r>
  <r>
    <x v="22"/>
    <x v="0"/>
    <n v="75478"/>
  </r>
  <r>
    <x v="23"/>
    <x v="4"/>
    <n v="74999.97"/>
  </r>
  <r>
    <x v="24"/>
    <x v="0"/>
    <n v="69253.899999999994"/>
  </r>
  <r>
    <x v="25"/>
    <x v="4"/>
    <n v="68197.63"/>
  </r>
  <r>
    <x v="26"/>
    <x v="6"/>
    <n v="67863.960000000006"/>
  </r>
  <r>
    <x v="27"/>
    <x v="2"/>
    <n v="65533"/>
  </r>
  <r>
    <x v="28"/>
    <x v="7"/>
    <n v="64936.6"/>
  </r>
  <r>
    <x v="29"/>
    <x v="2"/>
    <n v="60000"/>
  </r>
  <r>
    <x v="30"/>
    <x v="2"/>
    <n v="55950"/>
  </r>
  <r>
    <x v="31"/>
    <x v="2"/>
    <n v="49913"/>
  </r>
  <r>
    <x v="32"/>
    <x v="2"/>
    <n v="48465"/>
  </r>
  <r>
    <x v="33"/>
    <x v="1"/>
    <n v="47983.199999999997"/>
  </r>
  <r>
    <x v="34"/>
    <x v="4"/>
    <n v="46162.5"/>
  </r>
  <r>
    <x v="35"/>
    <x v="3"/>
    <n v="44400"/>
  </r>
  <r>
    <x v="36"/>
    <x v="2"/>
    <n v="44283.64"/>
  </r>
  <r>
    <x v="37"/>
    <x v="4"/>
    <n v="43750"/>
  </r>
  <r>
    <x v="38"/>
    <x v="2"/>
    <n v="43700"/>
  </r>
  <r>
    <x v="39"/>
    <x v="2"/>
    <n v="42538.5"/>
  </r>
  <r>
    <x v="40"/>
    <x v="6"/>
    <n v="42109.5"/>
  </r>
  <r>
    <x v="41"/>
    <x v="0"/>
    <n v="40000"/>
  </r>
  <r>
    <x v="42"/>
    <x v="2"/>
    <n v="37589.269999999997"/>
  </r>
  <r>
    <x v="43"/>
    <x v="2"/>
    <n v="36960"/>
  </r>
  <r>
    <x v="44"/>
    <x v="4"/>
    <n v="36860"/>
  </r>
  <r>
    <x v="45"/>
    <x v="2"/>
    <n v="36640.699999999997"/>
  </r>
  <r>
    <x v="46"/>
    <x v="6"/>
    <n v="34800"/>
  </r>
  <r>
    <x v="47"/>
    <x v="4"/>
    <n v="34438.519999999997"/>
  </r>
  <r>
    <x v="48"/>
    <x v="2"/>
    <n v="34254.65"/>
  </r>
  <r>
    <x v="49"/>
    <x v="3"/>
    <n v="33241.15"/>
  </r>
  <r>
    <x v="50"/>
    <x v="2"/>
    <n v="32088.83"/>
  </r>
  <r>
    <x v="51"/>
    <x v="2"/>
    <n v="31977"/>
  </r>
  <r>
    <x v="52"/>
    <x v="2"/>
    <n v="31370.15"/>
  </r>
  <r>
    <x v="53"/>
    <x v="2"/>
    <n v="30599.94"/>
  </r>
  <r>
    <x v="54"/>
    <x v="1"/>
    <n v="30235.13"/>
  </r>
  <r>
    <x v="55"/>
    <x v="3"/>
    <n v="28575"/>
  </r>
  <r>
    <x v="56"/>
    <x v="6"/>
    <n v="28500.85"/>
  </r>
  <r>
    <x v="57"/>
    <x v="2"/>
    <n v="27525.8"/>
  </r>
  <r>
    <x v="58"/>
    <x v="2"/>
    <n v="27199.200000000001"/>
  </r>
  <r>
    <x v="59"/>
    <x v="4"/>
    <n v="26685"/>
  </r>
  <r>
    <x v="60"/>
    <x v="4"/>
    <n v="25693.69"/>
  </r>
  <r>
    <x v="61"/>
    <x v="5"/>
    <n v="25666.16"/>
  </r>
  <r>
    <x v="62"/>
    <x v="2"/>
    <n v="25420"/>
  </r>
  <r>
    <x v="63"/>
    <x v="2"/>
    <n v="25100"/>
  </r>
  <r>
    <x v="64"/>
    <x v="2"/>
    <n v="24985.21"/>
  </r>
  <r>
    <x v="65"/>
    <x v="3"/>
    <n v="24827.82"/>
  </r>
  <r>
    <x v="66"/>
    <x v="4"/>
    <n v="24431.919999999998"/>
  </r>
  <r>
    <x v="67"/>
    <x v="4"/>
    <n v="24220.33"/>
  </r>
  <r>
    <x v="68"/>
    <x v="3"/>
    <n v="24000"/>
  </r>
  <r>
    <x v="69"/>
    <x v="4"/>
    <n v="23946.17"/>
  </r>
  <r>
    <x v="70"/>
    <x v="2"/>
    <n v="22420"/>
  </r>
  <r>
    <x v="71"/>
    <x v="2"/>
    <n v="22300"/>
  </r>
  <r>
    <x v="72"/>
    <x v="2"/>
    <n v="22039.7"/>
  </r>
  <r>
    <x v="73"/>
    <x v="2"/>
    <n v="22027.19"/>
  </r>
  <r>
    <x v="74"/>
    <x v="2"/>
    <n v="20987.7"/>
  </r>
  <r>
    <x v="75"/>
    <x v="4"/>
    <n v="20969"/>
  </r>
  <r>
    <x v="76"/>
    <x v="2"/>
    <n v="20785.830000000002"/>
  </r>
  <r>
    <x v="77"/>
    <x v="6"/>
    <n v="19211"/>
  </r>
  <r>
    <x v="78"/>
    <x v="2"/>
    <n v="17855.84"/>
  </r>
  <r>
    <x v="79"/>
    <x v="6"/>
    <n v="17105"/>
  </r>
  <r>
    <x v="80"/>
    <x v="4"/>
    <n v="17062.29"/>
  </r>
  <r>
    <x v="81"/>
    <x v="2"/>
    <n v="16895"/>
  </r>
  <r>
    <x v="82"/>
    <x v="2"/>
    <n v="16729.009999999998"/>
  </r>
  <r>
    <x v="83"/>
    <x v="4"/>
    <n v="15000"/>
  </r>
  <r>
    <x v="84"/>
    <x v="2"/>
    <n v="14865.46"/>
  </r>
  <r>
    <x v="85"/>
    <x v="2"/>
    <n v="14850"/>
  </r>
  <r>
    <x v="86"/>
    <x v="2"/>
    <n v="14642.53"/>
  </r>
  <r>
    <x v="87"/>
    <x v="4"/>
    <n v="14348.85"/>
  </r>
  <r>
    <x v="88"/>
    <x v="0"/>
    <n v="14250"/>
  </r>
  <r>
    <x v="89"/>
    <x v="4"/>
    <n v="14200"/>
  </r>
  <r>
    <x v="90"/>
    <x v="2"/>
    <n v="13855"/>
  </r>
  <r>
    <x v="91"/>
    <x v="2"/>
    <n v="13804"/>
  </r>
  <r>
    <x v="92"/>
    <x v="2"/>
    <n v="13170"/>
  </r>
  <r>
    <x v="93"/>
    <x v="2"/>
    <n v="13067"/>
  </r>
  <r>
    <x v="94"/>
    <x v="2"/>
    <n v="13000"/>
  </r>
  <r>
    <x v="95"/>
    <x v="4"/>
    <n v="12500"/>
  </r>
  <r>
    <x v="96"/>
    <x v="2"/>
    <n v="12400"/>
  </r>
  <r>
    <x v="97"/>
    <x v="2"/>
    <n v="11951.15"/>
  </r>
  <r>
    <x v="98"/>
    <x v="3"/>
    <n v="11765.65"/>
  </r>
  <r>
    <x v="99"/>
    <x v="4"/>
    <n v="11550.43"/>
  </r>
  <r>
    <x v="100"/>
    <x v="4"/>
    <n v="11430"/>
  </r>
  <r>
    <x v="101"/>
    <x v="5"/>
    <n v="11180"/>
  </r>
  <r>
    <x v="102"/>
    <x v="2"/>
    <n v="11174.63"/>
  </r>
  <r>
    <x v="103"/>
    <x v="5"/>
    <n v="11111"/>
  </r>
  <r>
    <x v="104"/>
    <x v="2"/>
    <n v="11084.12"/>
  </r>
  <r>
    <x v="105"/>
    <x v="2"/>
    <n v="11000"/>
  </r>
  <r>
    <x v="106"/>
    <x v="2"/>
    <n v="10826.5"/>
  </r>
  <r>
    <x v="107"/>
    <x v="6"/>
    <n v="10500"/>
  </r>
  <r>
    <x v="108"/>
    <x v="2"/>
    <n v="9946.99"/>
  </r>
  <r>
    <x v="109"/>
    <x v="2"/>
    <n v="9793.5300000000007"/>
  </r>
  <r>
    <x v="76"/>
    <x v="6"/>
    <n v="9738.92"/>
  </r>
  <r>
    <x v="110"/>
    <x v="4"/>
    <n v="9711.08"/>
  </r>
  <r>
    <x v="111"/>
    <x v="2"/>
    <n v="9615"/>
  </r>
  <r>
    <x v="112"/>
    <x v="2"/>
    <n v="9600"/>
  </r>
  <r>
    <x v="113"/>
    <x v="4"/>
    <n v="9509.7099999999991"/>
  </r>
  <r>
    <x v="114"/>
    <x v="2"/>
    <n v="9468.61"/>
  </r>
  <r>
    <x v="115"/>
    <x v="2"/>
    <n v="9356.4"/>
  </r>
  <r>
    <x v="116"/>
    <x v="2"/>
    <n v="9337.5"/>
  </r>
  <r>
    <x v="117"/>
    <x v="2"/>
    <n v="9297.6200000000008"/>
  </r>
  <r>
    <x v="118"/>
    <x v="2"/>
    <n v="9186.91"/>
  </r>
  <r>
    <x v="119"/>
    <x v="2"/>
    <n v="9180"/>
  </r>
  <r>
    <x v="120"/>
    <x v="2"/>
    <n v="9165"/>
  </r>
  <r>
    <x v="121"/>
    <x v="2"/>
    <n v="9146.73"/>
  </r>
  <r>
    <x v="122"/>
    <x v="2"/>
    <n v="9000"/>
  </r>
  <r>
    <x v="123"/>
    <x v="2"/>
    <n v="8891.75"/>
  </r>
  <r>
    <x v="124"/>
    <x v="2"/>
    <n v="8574"/>
  </r>
  <r>
    <x v="125"/>
    <x v="1"/>
    <n v="8550"/>
  </r>
  <r>
    <x v="126"/>
    <x v="2"/>
    <n v="8500"/>
  </r>
  <r>
    <x v="127"/>
    <x v="2"/>
    <n v="8486.42"/>
  </r>
  <r>
    <x v="128"/>
    <x v="2"/>
    <n v="8056.02"/>
  </r>
  <r>
    <x v="129"/>
    <x v="2"/>
    <n v="8049"/>
  </r>
  <r>
    <x v="130"/>
    <x v="4"/>
    <n v="7887.77"/>
  </r>
  <r>
    <x v="131"/>
    <x v="2"/>
    <n v="7754.69"/>
  </r>
  <r>
    <x v="132"/>
    <x v="2"/>
    <n v="7698.75"/>
  </r>
  <r>
    <x v="133"/>
    <x v="6"/>
    <n v="7641.58"/>
  </r>
  <r>
    <x v="134"/>
    <x v="2"/>
    <n v="7615.57"/>
  </r>
  <r>
    <x v="135"/>
    <x v="2"/>
    <n v="7605"/>
  </r>
  <r>
    <x v="136"/>
    <x v="4"/>
    <n v="7500"/>
  </r>
  <r>
    <x v="137"/>
    <x v="4"/>
    <n v="7376.83"/>
  </r>
  <r>
    <x v="138"/>
    <x v="2"/>
    <n v="7265"/>
  </r>
  <r>
    <x v="139"/>
    <x v="4"/>
    <n v="7125"/>
  </r>
  <r>
    <x v="140"/>
    <x v="2"/>
    <n v="7100"/>
  </r>
  <r>
    <x v="141"/>
    <x v="4"/>
    <n v="7070"/>
  </r>
  <r>
    <x v="142"/>
    <x v="2"/>
    <n v="7019.9"/>
  </r>
  <r>
    <x v="143"/>
    <x v="0"/>
    <n v="6966.39"/>
  </r>
  <r>
    <x v="144"/>
    <x v="2"/>
    <n v="6762.15"/>
  </r>
  <r>
    <x v="145"/>
    <x v="2"/>
    <n v="6734.49"/>
  </r>
  <r>
    <x v="146"/>
    <x v="4"/>
    <n v="6500"/>
  </r>
  <r>
    <x v="147"/>
    <x v="4"/>
    <n v="6458.31"/>
  </r>
  <r>
    <x v="148"/>
    <x v="0"/>
    <n v="6422.5"/>
  </r>
  <r>
    <x v="149"/>
    <x v="2"/>
    <n v="6376"/>
  </r>
  <r>
    <x v="150"/>
    <x v="2"/>
    <n v="6357"/>
  </r>
  <r>
    <x v="151"/>
    <x v="2"/>
    <n v="6347.4"/>
  </r>
  <r>
    <x v="152"/>
    <x v="2"/>
    <n v="6325"/>
  </r>
  <r>
    <x v="153"/>
    <x v="4"/>
    <n v="6300"/>
  </r>
  <r>
    <x v="154"/>
    <x v="6"/>
    <n v="6238.03"/>
  </r>
  <r>
    <x v="155"/>
    <x v="2"/>
    <n v="6139.04"/>
  </r>
  <r>
    <x v="156"/>
    <x v="6"/>
    <n v="6072.8"/>
  </r>
  <r>
    <x v="157"/>
    <x v="4"/>
    <n v="6000"/>
  </r>
  <r>
    <x v="158"/>
    <x v="2"/>
    <n v="5958.96"/>
  </r>
  <r>
    <x v="159"/>
    <x v="2"/>
    <n v="5925"/>
  </r>
  <r>
    <x v="160"/>
    <x v="4"/>
    <n v="5901.32"/>
  </r>
  <r>
    <x v="161"/>
    <x v="2"/>
    <n v="5856"/>
  </r>
  <r>
    <x v="162"/>
    <x v="2"/>
    <n v="5557.31"/>
  </r>
  <r>
    <x v="163"/>
    <x v="2"/>
    <n v="5327"/>
  </r>
  <r>
    <x v="164"/>
    <x v="2"/>
    <n v="5285"/>
  </r>
  <r>
    <x v="165"/>
    <x v="2"/>
    <n v="5274.9"/>
  </r>
  <r>
    <x v="166"/>
    <x v="3"/>
    <n v="5170"/>
  </r>
  <r>
    <x v="167"/>
    <x v="3"/>
    <n v="5134.04"/>
  </r>
  <r>
    <x v="168"/>
    <x v="2"/>
    <n v="5000"/>
  </r>
  <r>
    <x v="169"/>
    <x v="2"/>
    <n v="4988.82"/>
  </r>
  <r>
    <x v="170"/>
    <x v="2"/>
    <n v="4910.75"/>
  </r>
  <r>
    <x v="171"/>
    <x v="2"/>
    <n v="4886.1400000000003"/>
  </r>
  <r>
    <x v="172"/>
    <x v="4"/>
    <n v="4885.68"/>
  </r>
  <r>
    <x v="173"/>
    <x v="2"/>
    <n v="4837.41"/>
  </r>
  <r>
    <x v="174"/>
    <x v="5"/>
    <n v="4784.59"/>
  </r>
  <r>
    <x v="175"/>
    <x v="2"/>
    <n v="4690.3599999999997"/>
  </r>
  <r>
    <x v="176"/>
    <x v="2"/>
    <n v="4575.4399999999996"/>
  </r>
  <r>
    <x v="177"/>
    <x v="2"/>
    <n v="4541.76"/>
  </r>
  <r>
    <x v="178"/>
    <x v="2"/>
    <n v="4526.38"/>
  </r>
  <r>
    <x v="179"/>
    <x v="4"/>
    <n v="4500"/>
  </r>
  <r>
    <x v="180"/>
    <x v="2"/>
    <n v="4500"/>
  </r>
  <r>
    <x v="181"/>
    <x v="5"/>
    <n v="4401.3999999999996"/>
  </r>
  <r>
    <x v="182"/>
    <x v="2"/>
    <n v="4332"/>
  </r>
  <r>
    <x v="183"/>
    <x v="2"/>
    <n v="4310.25"/>
  </r>
  <r>
    <x v="184"/>
    <x v="2"/>
    <n v="4270"/>
  </r>
  <r>
    <x v="185"/>
    <x v="4"/>
    <n v="4230"/>
  </r>
  <r>
    <x v="186"/>
    <x v="2"/>
    <n v="4190"/>
  </r>
  <r>
    <x v="187"/>
    <x v="4"/>
    <n v="4187.5"/>
  </r>
  <r>
    <x v="188"/>
    <x v="0"/>
    <n v="4152.5"/>
  </r>
  <r>
    <x v="189"/>
    <x v="2"/>
    <n v="4085"/>
  </r>
  <r>
    <x v="190"/>
    <x v="2"/>
    <n v="4072.5"/>
  </r>
  <r>
    <x v="191"/>
    <x v="4"/>
    <n v="4030.55"/>
  </r>
  <r>
    <x v="192"/>
    <x v="2"/>
    <n v="4021.95"/>
  </r>
  <r>
    <x v="193"/>
    <x v="4"/>
    <n v="4000"/>
  </r>
  <r>
    <x v="194"/>
    <x v="2"/>
    <n v="4000"/>
  </r>
  <r>
    <x v="195"/>
    <x v="2"/>
    <n v="3950"/>
  </r>
  <r>
    <x v="196"/>
    <x v="2"/>
    <n v="3914.42"/>
  </r>
  <r>
    <x v="197"/>
    <x v="2"/>
    <n v="3900"/>
  </r>
  <r>
    <x v="198"/>
    <x v="2"/>
    <n v="3900"/>
  </r>
  <r>
    <x v="199"/>
    <x v="3"/>
    <n v="3872.8"/>
  </r>
  <r>
    <x v="200"/>
    <x v="2"/>
    <n v="3864"/>
  </r>
  <r>
    <x v="201"/>
    <x v="2"/>
    <n v="3847.36"/>
  </r>
  <r>
    <x v="202"/>
    <x v="4"/>
    <n v="3805.54"/>
  </r>
  <r>
    <x v="203"/>
    <x v="4"/>
    <n v="3780"/>
  </r>
  <r>
    <x v="204"/>
    <x v="2"/>
    <n v="3736"/>
  </r>
  <r>
    <x v="205"/>
    <x v="4"/>
    <n v="3667.79"/>
  </r>
  <r>
    <x v="76"/>
    <x v="8"/>
    <n v="3663.02"/>
  </r>
  <r>
    <x v="206"/>
    <x v="4"/>
    <n v="3650"/>
  </r>
  <r>
    <x v="207"/>
    <x v="2"/>
    <n v="3567.22"/>
  </r>
  <r>
    <x v="208"/>
    <x v="2"/>
    <n v="3522.45"/>
  </r>
  <r>
    <x v="209"/>
    <x v="2"/>
    <n v="3450"/>
  </r>
  <r>
    <x v="210"/>
    <x v="2"/>
    <n v="3342.55"/>
  </r>
  <r>
    <x v="211"/>
    <x v="9"/>
    <n v="3265"/>
  </r>
  <r>
    <x v="212"/>
    <x v="2"/>
    <n v="3250"/>
  </r>
  <r>
    <x v="213"/>
    <x v="2"/>
    <n v="3196.82"/>
  </r>
  <r>
    <x v="78"/>
    <x v="4"/>
    <n v="3144.81"/>
  </r>
  <r>
    <x v="214"/>
    <x v="4"/>
    <n v="3129"/>
  </r>
  <r>
    <x v="215"/>
    <x v="4"/>
    <n v="3125"/>
  </r>
  <r>
    <x v="216"/>
    <x v="2"/>
    <n v="3100"/>
  </r>
  <r>
    <x v="217"/>
    <x v="4"/>
    <n v="3090"/>
  </r>
  <r>
    <x v="218"/>
    <x v="3"/>
    <n v="3075"/>
  </r>
  <r>
    <x v="219"/>
    <x v="5"/>
    <n v="3043"/>
  </r>
  <r>
    <x v="220"/>
    <x v="2"/>
    <n v="3013"/>
  </r>
  <r>
    <x v="221"/>
    <x v="2"/>
    <n v="3000"/>
  </r>
  <r>
    <x v="222"/>
    <x v="2"/>
    <n v="2998.84"/>
  </r>
  <r>
    <x v="223"/>
    <x v="4"/>
    <n v="2988.15"/>
  </r>
  <r>
    <x v="224"/>
    <x v="2"/>
    <n v="2950"/>
  </r>
  <r>
    <x v="225"/>
    <x v="2"/>
    <n v="2940"/>
  </r>
  <r>
    <x v="226"/>
    <x v="6"/>
    <n v="2926.36"/>
  </r>
  <r>
    <x v="227"/>
    <x v="2"/>
    <n v="2925"/>
  </r>
  <r>
    <x v="228"/>
    <x v="2"/>
    <n v="2877.82"/>
  </r>
  <r>
    <x v="229"/>
    <x v="2"/>
    <n v="2870.52"/>
  </r>
  <r>
    <x v="230"/>
    <x v="3"/>
    <n v="2870.47"/>
  </r>
  <r>
    <x v="231"/>
    <x v="4"/>
    <n v="2859"/>
  </r>
  <r>
    <x v="232"/>
    <x v="0"/>
    <n v="2836"/>
  </r>
  <r>
    <x v="233"/>
    <x v="2"/>
    <n v="2815"/>
  </r>
  <r>
    <x v="234"/>
    <x v="4"/>
    <n v="2811.26"/>
  </r>
  <r>
    <x v="235"/>
    <x v="2"/>
    <n v="2800"/>
  </r>
  <r>
    <x v="236"/>
    <x v="2"/>
    <n v="2792"/>
  </r>
  <r>
    <x v="237"/>
    <x v="2"/>
    <n v="2774"/>
  </r>
  <r>
    <x v="238"/>
    <x v="6"/>
    <n v="2650"/>
  </r>
  <r>
    <x v="239"/>
    <x v="2"/>
    <n v="2635.05"/>
  </r>
  <r>
    <x v="76"/>
    <x v="4"/>
    <n v="2614.41"/>
  </r>
  <r>
    <x v="240"/>
    <x v="2"/>
    <n v="2592.3200000000002"/>
  </r>
  <r>
    <x v="241"/>
    <x v="4"/>
    <n v="2580"/>
  </r>
  <r>
    <x v="242"/>
    <x v="2"/>
    <n v="2520.7399999999998"/>
  </r>
  <r>
    <x v="243"/>
    <x v="2"/>
    <n v="2500"/>
  </r>
  <r>
    <x v="244"/>
    <x v="2"/>
    <n v="2499"/>
  </r>
  <r>
    <x v="245"/>
    <x v="2"/>
    <n v="2475"/>
  </r>
  <r>
    <x v="246"/>
    <x v="2"/>
    <n v="2417"/>
  </r>
  <r>
    <x v="247"/>
    <x v="6"/>
    <n v="2400"/>
  </r>
  <r>
    <x v="248"/>
    <x v="2"/>
    <n v="2393.08"/>
  </r>
  <r>
    <x v="249"/>
    <x v="2"/>
    <n v="2370.31"/>
  </r>
  <r>
    <x v="250"/>
    <x v="4"/>
    <n v="2357"/>
  </r>
  <r>
    <x v="251"/>
    <x v="4"/>
    <n v="2344.2600000000002"/>
  </r>
  <r>
    <x v="252"/>
    <x v="2"/>
    <n v="2255"/>
  </r>
  <r>
    <x v="253"/>
    <x v="2"/>
    <n v="2245.88"/>
  </r>
  <r>
    <x v="254"/>
    <x v="3"/>
    <n v="2211.86"/>
  </r>
  <r>
    <x v="255"/>
    <x v="4"/>
    <n v="2210.5"/>
  </r>
  <r>
    <x v="256"/>
    <x v="2"/>
    <n v="2200.8000000000002"/>
  </r>
  <r>
    <x v="257"/>
    <x v="2"/>
    <n v="2180"/>
  </r>
  <r>
    <x v="258"/>
    <x v="5"/>
    <n v="2151.1999999999998"/>
  </r>
  <r>
    <x v="259"/>
    <x v="2"/>
    <n v="2140.77"/>
  </r>
  <r>
    <x v="260"/>
    <x v="2"/>
    <n v="2139"/>
  </r>
  <r>
    <x v="261"/>
    <x v="2"/>
    <n v="2128.61"/>
  </r>
  <r>
    <x v="262"/>
    <x v="0"/>
    <n v="2100"/>
  </r>
  <r>
    <x v="263"/>
    <x v="9"/>
    <n v="2100"/>
  </r>
  <r>
    <x v="264"/>
    <x v="2"/>
    <n v="2082.5"/>
  </r>
  <r>
    <x v="265"/>
    <x v="3"/>
    <n v="2069.9299999999998"/>
  </r>
  <r>
    <x v="266"/>
    <x v="2"/>
    <n v="2054.8200000000002"/>
  </r>
  <r>
    <x v="267"/>
    <x v="2"/>
    <n v="2053.48"/>
  </r>
  <r>
    <x v="268"/>
    <x v="2"/>
    <n v="2000"/>
  </r>
  <r>
    <x v="269"/>
    <x v="4"/>
    <n v="2000"/>
  </r>
  <r>
    <x v="270"/>
    <x v="2"/>
    <n v="1974.68"/>
  </r>
  <r>
    <x v="271"/>
    <x v="2"/>
    <n v="1974"/>
  </r>
  <r>
    <x v="272"/>
    <x v="2"/>
    <n v="1935.75"/>
  </r>
  <r>
    <x v="273"/>
    <x v="2"/>
    <n v="1910"/>
  </r>
  <r>
    <x v="274"/>
    <x v="2"/>
    <n v="1875"/>
  </r>
  <r>
    <x v="275"/>
    <x v="3"/>
    <n v="1862.09"/>
  </r>
  <r>
    <x v="276"/>
    <x v="4"/>
    <n v="1835.3"/>
  </r>
  <r>
    <x v="277"/>
    <x v="4"/>
    <n v="1805.76"/>
  </r>
  <r>
    <x v="278"/>
    <x v="2"/>
    <n v="1799.5"/>
  </r>
  <r>
    <x v="279"/>
    <x v="2"/>
    <n v="1710"/>
  </r>
  <r>
    <x v="280"/>
    <x v="6"/>
    <n v="1650"/>
  </r>
  <r>
    <x v="281"/>
    <x v="4"/>
    <n v="1636.94"/>
  </r>
  <r>
    <x v="282"/>
    <x v="2"/>
    <n v="1636.2"/>
  </r>
  <r>
    <x v="283"/>
    <x v="2"/>
    <n v="1632.43"/>
  </r>
  <r>
    <x v="284"/>
    <x v="4"/>
    <n v="1617.1"/>
  </r>
  <r>
    <x v="285"/>
    <x v="4"/>
    <n v="1601.7"/>
  </r>
  <r>
    <x v="286"/>
    <x v="0"/>
    <n v="1575.9"/>
  </r>
  <r>
    <x v="287"/>
    <x v="4"/>
    <n v="1575"/>
  </r>
  <r>
    <x v="288"/>
    <x v="4"/>
    <n v="1566.05"/>
  </r>
  <r>
    <x v="289"/>
    <x v="4"/>
    <n v="1560"/>
  </r>
  <r>
    <x v="290"/>
    <x v="2"/>
    <n v="1538"/>
  </r>
  <r>
    <x v="291"/>
    <x v="2"/>
    <n v="1518.5"/>
  </r>
  <r>
    <x v="292"/>
    <x v="4"/>
    <n v="1500"/>
  </r>
  <r>
    <x v="293"/>
    <x v="4"/>
    <n v="1500"/>
  </r>
  <r>
    <x v="294"/>
    <x v="4"/>
    <n v="1497.6"/>
  </r>
  <r>
    <x v="295"/>
    <x v="2"/>
    <n v="1452"/>
  </r>
  <r>
    <x v="296"/>
    <x v="2"/>
    <n v="1448"/>
  </r>
  <r>
    <x v="297"/>
    <x v="2"/>
    <n v="1446"/>
  </r>
  <r>
    <x v="298"/>
    <x v="2"/>
    <n v="1406.5"/>
  </r>
  <r>
    <x v="299"/>
    <x v="2"/>
    <n v="1403.42"/>
  </r>
  <r>
    <x v="300"/>
    <x v="2"/>
    <n v="1309.92"/>
  </r>
  <r>
    <x v="301"/>
    <x v="2"/>
    <n v="1309.5"/>
  </r>
  <r>
    <x v="302"/>
    <x v="3"/>
    <n v="1302"/>
  </r>
  <r>
    <x v="76"/>
    <x v="0"/>
    <n v="1295.99"/>
  </r>
  <r>
    <x v="303"/>
    <x v="3"/>
    <n v="1286.29"/>
  </r>
  <r>
    <x v="304"/>
    <x v="2"/>
    <n v="1261.99"/>
  </r>
  <r>
    <x v="305"/>
    <x v="2"/>
    <n v="1246"/>
  </r>
  <r>
    <x v="306"/>
    <x v="2"/>
    <n v="1220.3699999999999"/>
  </r>
  <r>
    <x v="307"/>
    <x v="4"/>
    <n v="1200"/>
  </r>
  <r>
    <x v="308"/>
    <x v="2"/>
    <n v="1200"/>
  </r>
  <r>
    <x v="309"/>
    <x v="2"/>
    <n v="1200"/>
  </r>
  <r>
    <x v="310"/>
    <x v="4"/>
    <n v="1200"/>
  </r>
  <r>
    <x v="311"/>
    <x v="4"/>
    <n v="1199.5"/>
  </r>
  <r>
    <x v="312"/>
    <x v="2"/>
    <n v="1190.25"/>
  </r>
  <r>
    <x v="313"/>
    <x v="4"/>
    <n v="1180"/>
  </r>
  <r>
    <x v="314"/>
    <x v="2"/>
    <n v="1171.81"/>
  </r>
  <r>
    <x v="315"/>
    <x v="4"/>
    <n v="1170.1300000000001"/>
  </r>
  <r>
    <x v="316"/>
    <x v="6"/>
    <n v="1164.68"/>
  </r>
  <r>
    <x v="317"/>
    <x v="4"/>
    <n v="1164.6500000000001"/>
  </r>
  <r>
    <x v="318"/>
    <x v="4"/>
    <n v="1154.9000000000001"/>
  </r>
  <r>
    <x v="319"/>
    <x v="4"/>
    <n v="1150"/>
  </r>
  <r>
    <x v="320"/>
    <x v="0"/>
    <n v="1144.3800000000001"/>
  </r>
  <r>
    <x v="321"/>
    <x v="4"/>
    <n v="1139.4000000000001"/>
  </r>
  <r>
    <x v="322"/>
    <x v="2"/>
    <n v="1130.81"/>
  </r>
  <r>
    <x v="323"/>
    <x v="2"/>
    <n v="1115.4000000000001"/>
  </r>
  <r>
    <x v="324"/>
    <x v="4"/>
    <n v="1094.6199999999999"/>
  </r>
  <r>
    <x v="325"/>
    <x v="2"/>
    <n v="1073.3"/>
  </r>
  <r>
    <x v="326"/>
    <x v="2"/>
    <n v="1056.73"/>
  </r>
  <r>
    <x v="327"/>
    <x v="4"/>
    <n v="1050"/>
  </r>
  <r>
    <x v="328"/>
    <x v="2"/>
    <n v="1050"/>
  </r>
  <r>
    <x v="329"/>
    <x v="2"/>
    <n v="1038.7"/>
  </r>
  <r>
    <x v="330"/>
    <x v="2"/>
    <n v="1036"/>
  </r>
  <r>
    <x v="331"/>
    <x v="2"/>
    <n v="1008"/>
  </r>
  <r>
    <x v="332"/>
    <x v="4"/>
    <n v="1000"/>
  </r>
  <r>
    <x v="333"/>
    <x v="2"/>
    <n v="1000"/>
  </r>
  <r>
    <x v="334"/>
    <x v="2"/>
    <n v="977.73"/>
  </r>
  <r>
    <x v="335"/>
    <x v="2"/>
    <n v="940"/>
  </r>
  <r>
    <x v="336"/>
    <x v="2"/>
    <n v="927.56"/>
  </r>
  <r>
    <x v="337"/>
    <x v="2"/>
    <n v="905.95"/>
  </r>
  <r>
    <x v="338"/>
    <x v="10"/>
    <n v="897"/>
  </r>
  <r>
    <x v="339"/>
    <x v="5"/>
    <n v="882.03"/>
  </r>
  <r>
    <x v="340"/>
    <x v="4"/>
    <n v="876.3"/>
  </r>
  <r>
    <x v="341"/>
    <x v="2"/>
    <n v="862.64"/>
  </r>
  <r>
    <x v="342"/>
    <x v="2"/>
    <n v="841.95"/>
  </r>
  <r>
    <x v="343"/>
    <x v="2"/>
    <n v="833"/>
  </r>
  <r>
    <x v="344"/>
    <x v="2"/>
    <n v="825"/>
  </r>
  <r>
    <x v="345"/>
    <x v="2"/>
    <n v="820"/>
  </r>
  <r>
    <x v="346"/>
    <x v="2"/>
    <n v="815.2"/>
  </r>
  <r>
    <x v="347"/>
    <x v="2"/>
    <n v="801"/>
  </r>
  <r>
    <x v="348"/>
    <x v="2"/>
    <n v="783.17"/>
  </r>
  <r>
    <x v="349"/>
    <x v="4"/>
    <n v="760"/>
  </r>
  <r>
    <x v="350"/>
    <x v="2"/>
    <n v="747.89"/>
  </r>
  <r>
    <x v="351"/>
    <x v="3"/>
    <n v="747.44"/>
  </r>
  <r>
    <x v="3"/>
    <x v="5"/>
    <n v="741.6"/>
  </r>
  <r>
    <x v="352"/>
    <x v="2"/>
    <n v="740"/>
  </r>
  <r>
    <x v="353"/>
    <x v="8"/>
    <n v="697.67"/>
  </r>
  <r>
    <x v="354"/>
    <x v="2"/>
    <n v="690"/>
  </r>
  <r>
    <x v="355"/>
    <x v="2"/>
    <n v="680.48"/>
  </r>
  <r>
    <x v="356"/>
    <x v="2"/>
    <n v="677.05"/>
  </r>
  <r>
    <x v="357"/>
    <x v="4"/>
    <n v="637.76"/>
  </r>
  <r>
    <x v="358"/>
    <x v="2"/>
    <n v="608"/>
  </r>
  <r>
    <x v="359"/>
    <x v="4"/>
    <n v="607.34"/>
  </r>
  <r>
    <x v="360"/>
    <x v="2"/>
    <n v="600"/>
  </r>
  <r>
    <x v="361"/>
    <x v="2"/>
    <n v="589"/>
  </r>
  <r>
    <x v="362"/>
    <x v="2"/>
    <n v="588.69000000000005"/>
  </r>
  <r>
    <x v="363"/>
    <x v="3"/>
    <n v="579"/>
  </r>
  <r>
    <x v="364"/>
    <x v="2"/>
    <n v="577.44000000000005"/>
  </r>
  <r>
    <x v="365"/>
    <x v="2"/>
    <n v="569"/>
  </r>
  <r>
    <x v="366"/>
    <x v="2"/>
    <n v="547.51"/>
  </r>
  <r>
    <x v="367"/>
    <x v="4"/>
    <n v="545"/>
  </r>
  <r>
    <x v="368"/>
    <x v="0"/>
    <n v="543.57000000000005"/>
  </r>
  <r>
    <x v="369"/>
    <x v="2"/>
    <n v="540"/>
  </r>
  <r>
    <x v="370"/>
    <x v="4"/>
    <n v="540"/>
  </r>
  <r>
    <x v="371"/>
    <x v="2"/>
    <n v="527.36"/>
  </r>
  <r>
    <x v="372"/>
    <x v="4"/>
    <n v="525"/>
  </r>
  <r>
    <x v="373"/>
    <x v="4"/>
    <n v="523.76"/>
  </r>
  <r>
    <x v="374"/>
    <x v="4"/>
    <n v="522"/>
  </r>
  <r>
    <x v="375"/>
    <x v="6"/>
    <n v="507.05"/>
  </r>
  <r>
    <x v="376"/>
    <x v="4"/>
    <n v="505.95"/>
  </r>
  <r>
    <x v="377"/>
    <x v="2"/>
    <n v="500"/>
  </r>
  <r>
    <x v="378"/>
    <x v="2"/>
    <n v="500"/>
  </r>
  <r>
    <x v="379"/>
    <x v="2"/>
    <n v="496.6"/>
  </r>
  <r>
    <x v="380"/>
    <x v="4"/>
    <n v="493.51"/>
  </r>
  <r>
    <x v="381"/>
    <x v="3"/>
    <n v="489.04"/>
  </r>
  <r>
    <x v="382"/>
    <x v="2"/>
    <n v="487.97"/>
  </r>
  <r>
    <x v="383"/>
    <x v="5"/>
    <n v="486.32"/>
  </r>
  <r>
    <x v="384"/>
    <x v="4"/>
    <n v="475"/>
  </r>
  <r>
    <x v="385"/>
    <x v="2"/>
    <n v="474.86"/>
  </r>
  <r>
    <x v="386"/>
    <x v="2"/>
    <n v="458.2"/>
  </r>
  <r>
    <x v="387"/>
    <x v="2"/>
    <n v="450.95"/>
  </r>
  <r>
    <x v="388"/>
    <x v="4"/>
    <n v="448.39"/>
  </r>
  <r>
    <x v="389"/>
    <x v="2"/>
    <n v="429"/>
  </r>
  <r>
    <x v="390"/>
    <x v="2"/>
    <n v="425.95"/>
  </r>
  <r>
    <x v="391"/>
    <x v="5"/>
    <n v="425"/>
  </r>
  <r>
    <x v="392"/>
    <x v="2"/>
    <n v="424"/>
  </r>
  <r>
    <x v="393"/>
    <x v="4"/>
    <n v="418.5"/>
  </r>
  <r>
    <x v="394"/>
    <x v="2"/>
    <n v="405"/>
  </r>
  <r>
    <x v="395"/>
    <x v="2"/>
    <n v="400"/>
  </r>
  <r>
    <x v="396"/>
    <x v="2"/>
    <n v="394"/>
  </r>
  <r>
    <x v="397"/>
    <x v="2"/>
    <n v="392"/>
  </r>
  <r>
    <x v="398"/>
    <x v="2"/>
    <n v="385.82"/>
  </r>
  <r>
    <x v="399"/>
    <x v="2"/>
    <n v="380"/>
  </r>
  <r>
    <x v="400"/>
    <x v="2"/>
    <n v="379"/>
  </r>
  <r>
    <x v="401"/>
    <x v="2"/>
    <n v="373.17"/>
  </r>
  <r>
    <x v="402"/>
    <x v="2"/>
    <n v="368.34"/>
  </r>
  <r>
    <x v="403"/>
    <x v="2"/>
    <n v="367.84"/>
  </r>
  <r>
    <x v="404"/>
    <x v="4"/>
    <n v="357.57"/>
  </r>
  <r>
    <x v="405"/>
    <x v="0"/>
    <n v="328.21"/>
  </r>
  <r>
    <x v="406"/>
    <x v="2"/>
    <n v="327.98"/>
  </r>
  <r>
    <x v="407"/>
    <x v="2"/>
    <n v="323.52999999999997"/>
  </r>
  <r>
    <x v="408"/>
    <x v="5"/>
    <n v="321"/>
  </r>
  <r>
    <x v="409"/>
    <x v="2"/>
    <n v="314"/>
  </r>
  <r>
    <x v="410"/>
    <x v="6"/>
    <n v="300.5"/>
  </r>
  <r>
    <x v="411"/>
    <x v="2"/>
    <n v="300"/>
  </r>
  <r>
    <x v="412"/>
    <x v="4"/>
    <n v="299.18"/>
  </r>
  <r>
    <x v="413"/>
    <x v="3"/>
    <n v="299"/>
  </r>
  <r>
    <x v="414"/>
    <x v="2"/>
    <n v="297"/>
  </r>
  <r>
    <x v="415"/>
    <x v="0"/>
    <n v="295.5"/>
  </r>
  <r>
    <x v="416"/>
    <x v="2"/>
    <n v="290.85000000000002"/>
  </r>
  <r>
    <x v="417"/>
    <x v="2"/>
    <n v="279.18"/>
  </r>
  <r>
    <x v="418"/>
    <x v="2"/>
    <n v="278"/>
  </r>
  <r>
    <x v="419"/>
    <x v="3"/>
    <n v="275"/>
  </r>
  <r>
    <x v="420"/>
    <x v="2"/>
    <n v="255.56"/>
  </r>
  <r>
    <x v="421"/>
    <x v="5"/>
    <n v="255"/>
  </r>
  <r>
    <x v="422"/>
    <x v="3"/>
    <n v="250"/>
  </r>
  <r>
    <x v="423"/>
    <x v="4"/>
    <n v="247.5"/>
  </r>
  <r>
    <x v="424"/>
    <x v="2"/>
    <n v="247.04"/>
  </r>
  <r>
    <x v="425"/>
    <x v="2"/>
    <n v="242.88"/>
  </r>
  <r>
    <x v="426"/>
    <x v="4"/>
    <n v="242.69"/>
  </r>
  <r>
    <x v="427"/>
    <x v="2"/>
    <n v="240.76"/>
  </r>
  <r>
    <x v="428"/>
    <x v="2"/>
    <n v="240.64"/>
  </r>
  <r>
    <x v="429"/>
    <x v="2"/>
    <n v="238.59"/>
  </r>
  <r>
    <x v="430"/>
    <x v="4"/>
    <n v="228.66"/>
  </r>
  <r>
    <x v="431"/>
    <x v="2"/>
    <n v="220"/>
  </r>
  <r>
    <x v="432"/>
    <x v="6"/>
    <n v="200"/>
  </r>
  <r>
    <x v="433"/>
    <x v="2"/>
    <n v="196.46"/>
  </r>
  <r>
    <x v="434"/>
    <x v="2"/>
    <n v="192"/>
  </r>
  <r>
    <x v="435"/>
    <x v="2"/>
    <n v="191.88"/>
  </r>
  <r>
    <x v="436"/>
    <x v="2"/>
    <n v="190.64"/>
  </r>
  <r>
    <x v="437"/>
    <x v="2"/>
    <n v="180.36"/>
  </r>
  <r>
    <x v="438"/>
    <x v="2"/>
    <n v="177.95"/>
  </r>
  <r>
    <x v="439"/>
    <x v="2"/>
    <n v="175.1"/>
  </r>
  <r>
    <x v="440"/>
    <x v="2"/>
    <n v="175"/>
  </r>
  <r>
    <x v="437"/>
    <x v="6"/>
    <n v="173.31"/>
  </r>
  <r>
    <x v="441"/>
    <x v="2"/>
    <n v="172.66"/>
  </r>
  <r>
    <x v="442"/>
    <x v="2"/>
    <n v="170.4"/>
  </r>
  <r>
    <x v="443"/>
    <x v="2"/>
    <n v="160"/>
  </r>
  <r>
    <x v="444"/>
    <x v="2"/>
    <n v="159.04"/>
  </r>
  <r>
    <x v="445"/>
    <x v="2"/>
    <n v="150"/>
  </r>
  <r>
    <x v="446"/>
    <x v="4"/>
    <n v="150"/>
  </r>
  <r>
    <x v="447"/>
    <x v="2"/>
    <n v="144.75"/>
  </r>
  <r>
    <x v="448"/>
    <x v="2"/>
    <n v="132.75"/>
  </r>
  <r>
    <x v="449"/>
    <x v="2"/>
    <n v="129.80000000000001"/>
  </r>
  <r>
    <x v="450"/>
    <x v="6"/>
    <n v="127.03"/>
  </r>
  <r>
    <x v="451"/>
    <x v="2"/>
    <n v="118"/>
  </r>
  <r>
    <x v="452"/>
    <x v="2"/>
    <n v="115.09"/>
  </r>
  <r>
    <x v="453"/>
    <x v="5"/>
    <n v="115"/>
  </r>
  <r>
    <x v="454"/>
    <x v="4"/>
    <n v="115"/>
  </r>
  <r>
    <x v="455"/>
    <x v="2"/>
    <n v="108"/>
  </r>
  <r>
    <x v="456"/>
    <x v="2"/>
    <n v="106.7"/>
  </r>
  <r>
    <x v="457"/>
    <x v="4"/>
    <n v="95.16"/>
  </r>
  <r>
    <x v="458"/>
    <x v="4"/>
    <n v="94"/>
  </r>
  <r>
    <x v="459"/>
    <x v="4"/>
    <n v="92.36"/>
  </r>
  <r>
    <x v="460"/>
    <x v="2"/>
    <n v="88"/>
  </r>
  <r>
    <x v="461"/>
    <x v="4"/>
    <n v="83.94"/>
  </r>
  <r>
    <x v="462"/>
    <x v="2"/>
    <n v="81.84"/>
  </r>
  <r>
    <x v="463"/>
    <x v="4"/>
    <n v="79.989999999999995"/>
  </r>
  <r>
    <x v="464"/>
    <x v="4"/>
    <n v="79"/>
  </r>
  <r>
    <x v="465"/>
    <x v="2"/>
    <n v="73.12"/>
  </r>
  <r>
    <x v="466"/>
    <x v="2"/>
    <n v="70"/>
  </r>
  <r>
    <x v="467"/>
    <x v="4"/>
    <n v="70"/>
  </r>
  <r>
    <x v="468"/>
    <x v="2"/>
    <n v="69.75"/>
  </r>
  <r>
    <x v="469"/>
    <x v="2"/>
    <n v="66"/>
  </r>
  <r>
    <x v="470"/>
    <x v="2"/>
    <n v="65.930000000000007"/>
  </r>
  <r>
    <x v="471"/>
    <x v="2"/>
    <n v="62.56"/>
  </r>
  <r>
    <x v="472"/>
    <x v="2"/>
    <n v="60"/>
  </r>
  <r>
    <x v="473"/>
    <x v="2"/>
    <n v="60"/>
  </r>
  <r>
    <x v="474"/>
    <x v="2"/>
    <n v="59.97"/>
  </r>
  <r>
    <x v="475"/>
    <x v="2"/>
    <n v="56.25"/>
  </r>
  <r>
    <x v="450"/>
    <x v="2"/>
    <n v="52.62"/>
  </r>
  <r>
    <x v="476"/>
    <x v="2"/>
    <n v="49"/>
  </r>
  <r>
    <x v="477"/>
    <x v="4"/>
    <n v="45"/>
  </r>
  <r>
    <x v="478"/>
    <x v="2"/>
    <n v="40"/>
  </r>
  <r>
    <x v="479"/>
    <x v="2"/>
    <n v="39.93"/>
  </r>
  <r>
    <x v="480"/>
    <x v="2"/>
    <n v="35"/>
  </r>
  <r>
    <x v="481"/>
    <x v="2"/>
    <n v="31.18"/>
  </r>
  <r>
    <x v="482"/>
    <x v="2"/>
    <n v="30"/>
  </r>
  <r>
    <x v="483"/>
    <x v="2"/>
    <n v="24.9"/>
  </r>
  <r>
    <x v="484"/>
    <x v="2"/>
    <n v="23.2"/>
  </r>
  <r>
    <x v="485"/>
    <x v="2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240518-CF9B-423D-BB4D-E76810CD27DA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BE Category/Supplier">
  <location ref="A8:B514" firstHeaderRow="1" firstDataRow="1" firstDataCol="1"/>
  <pivotFields count="3">
    <pivotField axis="axisRow" showAll="0">
      <items count="487">
        <item x="315"/>
        <item x="368"/>
        <item x="412"/>
        <item x="36"/>
        <item x="44"/>
        <item x="1"/>
        <item x="481"/>
        <item x="434"/>
        <item x="304"/>
        <item x="264"/>
        <item x="241"/>
        <item x="448"/>
        <item x="426"/>
        <item x="327"/>
        <item x="2"/>
        <item x="119"/>
        <item x="139"/>
        <item x="408"/>
        <item x="186"/>
        <item x="12"/>
        <item x="246"/>
        <item x="456"/>
        <item x="95"/>
        <item x="233"/>
        <item x="303"/>
        <item x="400"/>
        <item x="215"/>
        <item x="196"/>
        <item x="102"/>
        <item x="67"/>
        <item x="420"/>
        <item x="91"/>
        <item x="330"/>
        <item x="31"/>
        <item x="155"/>
        <item x="394"/>
        <item x="342"/>
        <item x="470"/>
        <item x="228"/>
        <item x="263"/>
        <item x="190"/>
        <item x="414"/>
        <item x="93"/>
        <item x="68"/>
        <item x="101"/>
        <item x="454"/>
        <item x="418"/>
        <item x="58"/>
        <item x="192"/>
        <item x="339"/>
        <item x="362"/>
        <item x="447"/>
        <item x="465"/>
        <item x="74"/>
        <item x="355"/>
        <item x="271"/>
        <item x="141"/>
        <item x="384"/>
        <item x="292"/>
        <item x="248"/>
        <item x="200"/>
        <item x="162"/>
        <item x="252"/>
        <item x="370"/>
        <item x="343"/>
        <item x="239"/>
        <item x="204"/>
        <item x="106"/>
        <item x="128"/>
        <item x="396"/>
        <item x="216"/>
        <item x="353"/>
        <item x="347"/>
        <item x="22"/>
        <item x="425"/>
        <item x="277"/>
        <item x="402"/>
        <item x="474"/>
        <item x="24"/>
        <item x="259"/>
        <item x="117"/>
        <item x="149"/>
        <item x="134"/>
        <item x="461"/>
        <item x="142"/>
        <item x="269"/>
        <item x="311"/>
        <item x="411"/>
        <item x="340"/>
        <item x="14"/>
        <item x="310"/>
        <item x="359"/>
        <item x="374"/>
        <item x="157"/>
        <item x="377"/>
        <item x="87"/>
        <item x="416"/>
        <item x="270"/>
        <item x="150"/>
        <item x="198"/>
        <item x="296"/>
        <item x="177"/>
        <item x="437"/>
        <item x="458"/>
        <item x="69"/>
        <item x="459"/>
        <item x="73"/>
        <item x="332"/>
        <item x="266"/>
        <item x="466"/>
        <item x="53"/>
        <item x="267"/>
        <item x="320"/>
        <item x="90"/>
        <item x="436"/>
        <item x="231"/>
        <item x="124"/>
        <item x="471"/>
        <item x="60"/>
        <item x="107"/>
        <item x="3"/>
        <item x="329"/>
        <item x="301"/>
        <item x="380"/>
        <item x="55"/>
        <item x="262"/>
        <item x="37"/>
        <item x="323"/>
        <item x="15"/>
        <item x="88"/>
        <item x="165"/>
        <item x="159"/>
        <item x="189"/>
        <item x="290"/>
        <item x="83"/>
        <item x="70"/>
        <item x="308"/>
        <item x="313"/>
        <item x="388"/>
        <item x="45"/>
        <item x="294"/>
        <item x="438"/>
        <item x="242"/>
        <item x="6"/>
        <item x="406"/>
        <item x="350"/>
        <item x="173"/>
        <item x="244"/>
        <item x="337"/>
        <item x="427"/>
        <item x="367"/>
        <item x="385"/>
        <item x="122"/>
        <item x="410"/>
        <item x="318"/>
        <item x="158"/>
        <item x="258"/>
        <item x="199"/>
        <item x="80"/>
        <item x="98"/>
        <item x="174"/>
        <item x="291"/>
        <item x="485"/>
        <item x="152"/>
        <item x="482"/>
        <item x="125"/>
        <item x="238"/>
        <item x="391"/>
        <item x="202"/>
        <item x="423"/>
        <item x="187"/>
        <item x="431"/>
        <item x="287"/>
        <item x="268"/>
        <item x="164"/>
        <item x="397"/>
        <item x="137"/>
        <item x="390"/>
        <item x="442"/>
        <item x="399"/>
        <item x="440"/>
        <item x="325"/>
        <item x="176"/>
        <item x="357"/>
        <item x="234"/>
        <item x="286"/>
        <item x="249"/>
        <item x="163"/>
        <item x="99"/>
        <item x="457"/>
        <item x="375"/>
        <item x="387"/>
        <item x="326"/>
        <item x="354"/>
        <item x="210"/>
        <item x="77"/>
        <item x="184"/>
        <item x="50"/>
        <item x="365"/>
        <item x="225"/>
        <item x="144"/>
        <item x="205"/>
        <item x="220"/>
        <item x="131"/>
        <item x="284"/>
        <item x="483"/>
        <item x="443"/>
        <item x="395"/>
        <item x="82"/>
        <item x="227"/>
        <item x="476"/>
        <item x="84"/>
        <item x="116"/>
        <item x="145"/>
        <item x="49"/>
        <item x="54"/>
        <item x="209"/>
        <item x="298"/>
        <item x="39"/>
        <item x="316"/>
        <item x="393"/>
        <item x="389"/>
        <item x="278"/>
        <item x="123"/>
        <item x="129"/>
        <item x="409"/>
        <item x="26"/>
        <item x="201"/>
        <item x="351"/>
        <item x="78"/>
        <item x="378"/>
        <item x="240"/>
        <item x="194"/>
        <item x="208"/>
        <item x="439"/>
        <item x="71"/>
        <item x="349"/>
        <item x="363"/>
        <item x="18"/>
        <item x="480"/>
        <item x="235"/>
        <item x="217"/>
        <item x="25"/>
        <item x="392"/>
        <item x="30"/>
        <item x="407"/>
        <item x="283"/>
        <item x="441"/>
        <item x="314"/>
        <item x="46"/>
        <item x="222"/>
        <item x="57"/>
        <item x="230"/>
        <item x="224"/>
        <item x="120"/>
        <item x="100"/>
        <item x="446"/>
        <item x="110"/>
        <item x="261"/>
        <item x="348"/>
        <item x="429"/>
        <item x="309"/>
        <item x="372"/>
        <item x="112"/>
        <item x="151"/>
        <item x="401"/>
        <item x="334"/>
        <item x="251"/>
        <item x="111"/>
        <item x="449"/>
        <item x="113"/>
        <item x="62"/>
        <item x="346"/>
        <item x="136"/>
        <item x="473"/>
        <item x="61"/>
        <item x="11"/>
        <item x="171"/>
        <item x="114"/>
        <item x="469"/>
        <item x="64"/>
        <item x="109"/>
        <item x="265"/>
        <item x="135"/>
        <item x="179"/>
        <item x="321"/>
        <item x="472"/>
        <item x="445"/>
        <item x="147"/>
        <item x="13"/>
        <item x="156"/>
        <item x="229"/>
        <item x="243"/>
        <item x="413"/>
        <item x="75"/>
        <item x="21"/>
        <item x="92"/>
        <item x="299"/>
        <item x="460"/>
        <item x="206"/>
        <item x="376"/>
        <item x="285"/>
        <item x="133"/>
        <item x="76"/>
        <item x="221"/>
        <item x="444"/>
        <item x="468"/>
        <item x="97"/>
        <item x="40"/>
        <item x="453"/>
        <item x="341"/>
        <item x="422"/>
        <item x="371"/>
        <item x="185"/>
        <item x="132"/>
        <item x="338"/>
        <item x="81"/>
        <item x="143"/>
        <item x="361"/>
        <item x="154"/>
        <item x="168"/>
        <item x="219"/>
        <item x="153"/>
        <item x="20"/>
        <item x="32"/>
        <item x="250"/>
        <item x="317"/>
        <item x="322"/>
        <item x="379"/>
        <item x="167"/>
        <item x="366"/>
        <item x="295"/>
        <item x="467"/>
        <item x="257"/>
        <item x="369"/>
        <item x="5"/>
        <item x="324"/>
        <item x="232"/>
        <item x="328"/>
        <item x="302"/>
        <item x="27"/>
        <item x="23"/>
        <item x="169"/>
        <item x="417"/>
        <item x="197"/>
        <item x="312"/>
        <item x="463"/>
        <item x="193"/>
        <item x="86"/>
        <item x="127"/>
        <item x="178"/>
        <item x="89"/>
        <item x="56"/>
        <item x="8"/>
        <item x="10"/>
        <item x="35"/>
        <item x="121"/>
        <item x="455"/>
        <item x="344"/>
        <item x="260"/>
        <item x="405"/>
        <item x="211"/>
        <item x="352"/>
        <item x="398"/>
        <item x="72"/>
        <item x="373"/>
        <item x="305"/>
        <item x="293"/>
        <item x="19"/>
        <item x="108"/>
        <item x="16"/>
        <item x="331"/>
        <item x="38"/>
        <item x="274"/>
        <item x="358"/>
        <item x="479"/>
        <item x="191"/>
        <item x="182"/>
        <item x="170"/>
        <item x="146"/>
        <item x="280"/>
        <item x="105"/>
        <item x="148"/>
        <item x="180"/>
        <item x="430"/>
        <item x="383"/>
        <item x="52"/>
        <item x="319"/>
        <item x="335"/>
        <item x="43"/>
        <item x="181"/>
        <item x="484"/>
        <item x="7"/>
        <item x="300"/>
        <item x="47"/>
        <item x="419"/>
        <item x="126"/>
        <item x="336"/>
        <item x="433"/>
        <item x="424"/>
        <item x="462"/>
        <item x="435"/>
        <item x="345"/>
        <item x="451"/>
        <item x="94"/>
        <item x="307"/>
        <item x="381"/>
        <item x="281"/>
        <item x="464"/>
        <item x="161"/>
        <item x="29"/>
        <item x="214"/>
        <item x="452"/>
        <item x="160"/>
        <item x="213"/>
        <item x="183"/>
        <item x="297"/>
        <item x="218"/>
        <item x="477"/>
        <item x="478"/>
        <item x="432"/>
        <item x="275"/>
        <item x="85"/>
        <item x="51"/>
        <item x="421"/>
        <item x="203"/>
        <item x="65"/>
        <item x="104"/>
        <item x="115"/>
        <item x="403"/>
        <item x="450"/>
        <item x="226"/>
        <item x="34"/>
        <item x="42"/>
        <item x="415"/>
        <item x="188"/>
        <item x="63"/>
        <item x="207"/>
        <item x="356"/>
        <item x="256"/>
        <item x="273"/>
        <item x="333"/>
        <item x="59"/>
        <item x="364"/>
        <item x="255"/>
        <item x="166"/>
        <item x="306"/>
        <item x="276"/>
        <item x="212"/>
        <item x="360"/>
        <item x="475"/>
        <item x="79"/>
        <item x="288"/>
        <item x="195"/>
        <item x="103"/>
        <item x="223"/>
        <item x="118"/>
        <item x="282"/>
        <item x="9"/>
        <item x="28"/>
        <item x="140"/>
        <item x="138"/>
        <item x="48"/>
        <item x="172"/>
        <item x="272"/>
        <item x="237"/>
        <item x="428"/>
        <item x="130"/>
        <item x="236"/>
        <item x="247"/>
        <item x="41"/>
        <item x="17"/>
        <item x="386"/>
        <item x="404"/>
        <item x="66"/>
        <item x="289"/>
        <item x="175"/>
        <item x="279"/>
        <item x="4"/>
        <item x="96"/>
        <item x="245"/>
        <item x="33"/>
        <item x="254"/>
        <item x="0"/>
        <item x="253"/>
        <item x="382"/>
        <item t="default"/>
      </items>
    </pivotField>
    <pivotField axis="axisRow" showAll="0">
      <items count="12">
        <item x="10"/>
        <item x="0"/>
        <item x="4"/>
        <item x="1"/>
        <item x="5"/>
        <item x="9"/>
        <item x="6"/>
        <item x="7"/>
        <item x="8"/>
        <item x="2"/>
        <item x="3"/>
        <item t="default"/>
      </items>
    </pivotField>
    <pivotField dataField="1" numFmtId="167" showAll="0"/>
  </pivotFields>
  <rowFields count="2">
    <field x="1"/>
    <field x="0"/>
  </rowFields>
  <rowItems count="506">
    <i>
      <x/>
    </i>
    <i r="1">
      <x v="315"/>
    </i>
    <i>
      <x v="1"/>
    </i>
    <i r="1">
      <x v="1"/>
    </i>
    <i r="1">
      <x v="73"/>
    </i>
    <i r="1">
      <x v="78"/>
    </i>
    <i r="1">
      <x v="112"/>
    </i>
    <i r="1">
      <x v="125"/>
    </i>
    <i r="1">
      <x v="129"/>
    </i>
    <i r="1">
      <x v="185"/>
    </i>
    <i r="1">
      <x v="303"/>
    </i>
    <i r="1">
      <x v="317"/>
    </i>
    <i r="1">
      <x v="335"/>
    </i>
    <i r="1">
      <x v="337"/>
    </i>
    <i r="1">
      <x v="360"/>
    </i>
    <i r="1">
      <x v="382"/>
    </i>
    <i r="1">
      <x v="434"/>
    </i>
    <i r="1">
      <x v="435"/>
    </i>
    <i r="1">
      <x v="470"/>
    </i>
    <i r="1">
      <x v="471"/>
    </i>
    <i r="1">
      <x v="483"/>
    </i>
    <i>
      <x v="2"/>
    </i>
    <i r="1">
      <x/>
    </i>
    <i r="1">
      <x v="2"/>
    </i>
    <i r="1">
      <x v="4"/>
    </i>
    <i r="1">
      <x v="10"/>
    </i>
    <i r="1">
      <x v="12"/>
    </i>
    <i r="1">
      <x v="13"/>
    </i>
    <i r="1">
      <x v="16"/>
    </i>
    <i r="1">
      <x v="22"/>
    </i>
    <i r="1">
      <x v="26"/>
    </i>
    <i r="1">
      <x v="29"/>
    </i>
    <i r="1">
      <x v="45"/>
    </i>
    <i r="1">
      <x v="56"/>
    </i>
    <i r="1">
      <x v="57"/>
    </i>
    <i r="1">
      <x v="58"/>
    </i>
    <i r="1">
      <x v="63"/>
    </i>
    <i r="1">
      <x v="75"/>
    </i>
    <i r="1">
      <x v="83"/>
    </i>
    <i r="1">
      <x v="85"/>
    </i>
    <i r="1">
      <x v="86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5"/>
    </i>
    <i r="1">
      <x v="103"/>
    </i>
    <i r="1">
      <x v="104"/>
    </i>
    <i r="1">
      <x v="105"/>
    </i>
    <i r="1">
      <x v="107"/>
    </i>
    <i r="1">
      <x v="115"/>
    </i>
    <i r="1">
      <x v="118"/>
    </i>
    <i r="1">
      <x v="123"/>
    </i>
    <i r="1">
      <x v="126"/>
    </i>
    <i r="1">
      <x v="134"/>
    </i>
    <i r="1">
      <x v="137"/>
    </i>
    <i r="1">
      <x v="138"/>
    </i>
    <i r="1">
      <x v="140"/>
    </i>
    <i r="1">
      <x v="150"/>
    </i>
    <i r="1">
      <x v="154"/>
    </i>
    <i r="1">
      <x v="158"/>
    </i>
    <i r="1">
      <x v="168"/>
    </i>
    <i r="1">
      <x v="169"/>
    </i>
    <i r="1">
      <x v="170"/>
    </i>
    <i r="1">
      <x v="172"/>
    </i>
    <i r="1">
      <x v="176"/>
    </i>
    <i r="1">
      <x v="183"/>
    </i>
    <i r="1">
      <x v="184"/>
    </i>
    <i r="1">
      <x v="188"/>
    </i>
    <i r="1">
      <x v="189"/>
    </i>
    <i r="1">
      <x v="201"/>
    </i>
    <i r="1">
      <x v="204"/>
    </i>
    <i r="1">
      <x v="220"/>
    </i>
    <i r="1">
      <x v="229"/>
    </i>
    <i r="1">
      <x v="236"/>
    </i>
    <i r="1">
      <x v="241"/>
    </i>
    <i r="1">
      <x v="242"/>
    </i>
    <i r="1">
      <x v="255"/>
    </i>
    <i r="1">
      <x v="256"/>
    </i>
    <i r="1">
      <x v="257"/>
    </i>
    <i r="1">
      <x v="262"/>
    </i>
    <i r="1">
      <x v="267"/>
    </i>
    <i r="1">
      <x v="270"/>
    </i>
    <i r="1">
      <x v="273"/>
    </i>
    <i r="1">
      <x v="284"/>
    </i>
    <i r="1">
      <x v="285"/>
    </i>
    <i r="1">
      <x v="288"/>
    </i>
    <i r="1">
      <x v="294"/>
    </i>
    <i r="1">
      <x v="299"/>
    </i>
    <i r="1">
      <x v="300"/>
    </i>
    <i r="1">
      <x v="301"/>
    </i>
    <i r="1">
      <x v="303"/>
    </i>
    <i r="1">
      <x v="313"/>
    </i>
    <i r="1">
      <x v="322"/>
    </i>
    <i r="1">
      <x v="325"/>
    </i>
    <i r="1">
      <x v="326"/>
    </i>
    <i r="1">
      <x v="332"/>
    </i>
    <i r="1">
      <x v="336"/>
    </i>
    <i r="1">
      <x v="341"/>
    </i>
    <i r="1">
      <x v="346"/>
    </i>
    <i r="1">
      <x v="347"/>
    </i>
    <i r="1">
      <x v="351"/>
    </i>
    <i r="1">
      <x v="353"/>
    </i>
    <i r="1">
      <x v="354"/>
    </i>
    <i r="1">
      <x v="365"/>
    </i>
    <i r="1">
      <x v="367"/>
    </i>
    <i r="1">
      <x v="376"/>
    </i>
    <i r="1">
      <x v="379"/>
    </i>
    <i r="1">
      <x v="384"/>
    </i>
    <i r="1">
      <x v="387"/>
    </i>
    <i r="1">
      <x v="394"/>
    </i>
    <i r="1">
      <x v="405"/>
    </i>
    <i r="1">
      <x v="407"/>
    </i>
    <i r="1">
      <x v="408"/>
    </i>
    <i r="1">
      <x v="411"/>
    </i>
    <i r="1">
      <x v="413"/>
    </i>
    <i r="1">
      <x v="418"/>
    </i>
    <i r="1">
      <x v="425"/>
    </i>
    <i r="1">
      <x v="432"/>
    </i>
    <i r="1">
      <x v="442"/>
    </i>
    <i r="1">
      <x v="444"/>
    </i>
    <i r="1">
      <x v="447"/>
    </i>
    <i r="1">
      <x v="452"/>
    </i>
    <i r="1">
      <x v="455"/>
    </i>
    <i r="1">
      <x v="463"/>
    </i>
    <i r="1">
      <x v="467"/>
    </i>
    <i r="1">
      <x v="473"/>
    </i>
    <i r="1">
      <x v="474"/>
    </i>
    <i r="1">
      <x v="475"/>
    </i>
    <i r="1">
      <x v="478"/>
    </i>
    <i>
      <x v="3"/>
    </i>
    <i r="1">
      <x v="5"/>
    </i>
    <i r="1">
      <x v="165"/>
    </i>
    <i r="1">
      <x v="215"/>
    </i>
    <i r="1">
      <x v="481"/>
    </i>
    <i>
      <x v="4"/>
    </i>
    <i r="1">
      <x v="17"/>
    </i>
    <i r="1">
      <x v="44"/>
    </i>
    <i r="1">
      <x v="49"/>
    </i>
    <i r="1">
      <x v="120"/>
    </i>
    <i r="1">
      <x v="156"/>
    </i>
    <i r="1">
      <x v="160"/>
    </i>
    <i r="1">
      <x v="167"/>
    </i>
    <i r="1">
      <x v="275"/>
    </i>
    <i r="1">
      <x v="309"/>
    </i>
    <i r="1">
      <x v="321"/>
    </i>
    <i r="1">
      <x v="385"/>
    </i>
    <i r="1">
      <x v="390"/>
    </i>
    <i r="1">
      <x v="392"/>
    </i>
    <i r="1">
      <x v="424"/>
    </i>
    <i r="1">
      <x v="454"/>
    </i>
    <i>
      <x v="5"/>
    </i>
    <i r="1">
      <x v="39"/>
    </i>
    <i r="1">
      <x v="361"/>
    </i>
    <i>
      <x v="6"/>
    </i>
    <i r="1">
      <x v="19"/>
    </i>
    <i r="1">
      <x v="102"/>
    </i>
    <i r="1">
      <x v="119"/>
    </i>
    <i r="1">
      <x v="153"/>
    </i>
    <i r="1">
      <x v="166"/>
    </i>
    <i r="1">
      <x v="190"/>
    </i>
    <i r="1">
      <x v="195"/>
    </i>
    <i r="1">
      <x v="219"/>
    </i>
    <i r="1">
      <x v="226"/>
    </i>
    <i r="1">
      <x v="249"/>
    </i>
    <i r="1">
      <x v="290"/>
    </i>
    <i r="1">
      <x v="302"/>
    </i>
    <i r="1">
      <x v="303"/>
    </i>
    <i r="1">
      <x v="308"/>
    </i>
    <i r="1">
      <x v="319"/>
    </i>
    <i r="1">
      <x v="352"/>
    </i>
    <i r="1">
      <x v="380"/>
    </i>
    <i r="1">
      <x v="420"/>
    </i>
    <i r="1">
      <x v="430"/>
    </i>
    <i r="1">
      <x v="431"/>
    </i>
    <i r="1">
      <x v="451"/>
    </i>
    <i r="1">
      <x v="458"/>
    </i>
    <i r="1">
      <x v="469"/>
    </i>
    <i>
      <x v="7"/>
    </i>
    <i r="1">
      <x v="459"/>
    </i>
    <i>
      <x v="8"/>
    </i>
    <i r="1">
      <x v="71"/>
    </i>
    <i r="1">
      <x v="303"/>
    </i>
    <i>
      <x v="9"/>
    </i>
    <i r="1">
      <x v="3"/>
    </i>
    <i r="1">
      <x v="6"/>
    </i>
    <i r="1">
      <x v="7"/>
    </i>
    <i r="1">
      <x v="8"/>
    </i>
    <i r="1">
      <x v="9"/>
    </i>
    <i r="1">
      <x v="11"/>
    </i>
    <i r="1">
      <x v="14"/>
    </i>
    <i r="1">
      <x v="15"/>
    </i>
    <i r="1">
      <x v="18"/>
    </i>
    <i r="1">
      <x v="20"/>
    </i>
    <i r="1">
      <x v="21"/>
    </i>
    <i r="1">
      <x v="23"/>
    </i>
    <i r="1">
      <x v="25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 r="1">
      <x v="46"/>
    </i>
    <i r="1">
      <x v="47"/>
    </i>
    <i r="1">
      <x v="48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2"/>
    </i>
    <i r="1">
      <x v="74"/>
    </i>
    <i r="1">
      <x v="76"/>
    </i>
    <i r="1">
      <x v="77"/>
    </i>
    <i r="1">
      <x v="79"/>
    </i>
    <i r="1">
      <x v="80"/>
    </i>
    <i r="1">
      <x v="81"/>
    </i>
    <i r="1">
      <x v="82"/>
    </i>
    <i r="1">
      <x v="84"/>
    </i>
    <i r="1">
      <x v="87"/>
    </i>
    <i r="1">
      <x v="94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6"/>
    </i>
    <i r="1">
      <x v="108"/>
    </i>
    <i r="1">
      <x v="109"/>
    </i>
    <i r="1">
      <x v="110"/>
    </i>
    <i r="1">
      <x v="111"/>
    </i>
    <i r="1">
      <x v="113"/>
    </i>
    <i r="1">
      <x v="114"/>
    </i>
    <i r="1">
      <x v="116"/>
    </i>
    <i r="1">
      <x v="117"/>
    </i>
    <i r="1">
      <x v="121"/>
    </i>
    <i r="1">
      <x v="122"/>
    </i>
    <i r="1">
      <x v="127"/>
    </i>
    <i r="1">
      <x v="128"/>
    </i>
    <i r="1">
      <x v="130"/>
    </i>
    <i r="1">
      <x v="131"/>
    </i>
    <i r="1">
      <x v="132"/>
    </i>
    <i r="1">
      <x v="133"/>
    </i>
    <i r="1">
      <x v="135"/>
    </i>
    <i r="1">
      <x v="136"/>
    </i>
    <i r="1">
      <x v="139"/>
    </i>
    <i r="1">
      <x v="141"/>
    </i>
    <i r="1">
      <x v="142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1"/>
    </i>
    <i r="1">
      <x v="152"/>
    </i>
    <i r="1">
      <x v="155"/>
    </i>
    <i r="1">
      <x v="161"/>
    </i>
    <i r="1">
      <x v="162"/>
    </i>
    <i r="1">
      <x v="163"/>
    </i>
    <i r="1">
      <x v="164"/>
    </i>
    <i r="1">
      <x v="171"/>
    </i>
    <i r="1">
      <x v="173"/>
    </i>
    <i r="1">
      <x v="174"/>
    </i>
    <i r="1">
      <x v="175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6"/>
    </i>
    <i r="1">
      <x v="187"/>
    </i>
    <i r="1">
      <x v="191"/>
    </i>
    <i r="1">
      <x v="192"/>
    </i>
    <i r="1">
      <x v="193"/>
    </i>
    <i r="1">
      <x v="194"/>
    </i>
    <i r="1">
      <x v="196"/>
    </i>
    <i r="1">
      <x v="197"/>
    </i>
    <i r="1">
      <x v="198"/>
    </i>
    <i r="1">
      <x v="199"/>
    </i>
    <i r="1">
      <x v="200"/>
    </i>
    <i r="1">
      <x v="202"/>
    </i>
    <i r="1">
      <x v="203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6"/>
    </i>
    <i r="1">
      <x v="217"/>
    </i>
    <i r="1">
      <x v="218"/>
    </i>
    <i r="1">
      <x v="221"/>
    </i>
    <i r="1">
      <x v="222"/>
    </i>
    <i r="1">
      <x v="223"/>
    </i>
    <i r="1">
      <x v="224"/>
    </i>
    <i r="1">
      <x v="225"/>
    </i>
    <i r="1">
      <x v="227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8"/>
    </i>
    <i r="1">
      <x v="239"/>
    </i>
    <i r="1">
      <x v="240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50"/>
    </i>
    <i r="1">
      <x v="251"/>
    </i>
    <i r="1">
      <x v="253"/>
    </i>
    <i r="1">
      <x v="254"/>
    </i>
    <i r="1">
      <x v="258"/>
    </i>
    <i r="1">
      <x v="259"/>
    </i>
    <i r="1">
      <x v="260"/>
    </i>
    <i r="1">
      <x v="261"/>
    </i>
    <i r="1">
      <x v="263"/>
    </i>
    <i r="1">
      <x v="264"/>
    </i>
    <i r="1">
      <x v="265"/>
    </i>
    <i r="1">
      <x v="266"/>
    </i>
    <i r="1">
      <x v="268"/>
    </i>
    <i r="1">
      <x v="269"/>
    </i>
    <i r="1">
      <x v="271"/>
    </i>
    <i r="1">
      <x v="272"/>
    </i>
    <i r="1">
      <x v="274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3"/>
    </i>
    <i r="1">
      <x v="286"/>
    </i>
    <i r="1">
      <x v="287"/>
    </i>
    <i r="1">
      <x v="289"/>
    </i>
    <i r="1">
      <x v="291"/>
    </i>
    <i r="1">
      <x v="292"/>
    </i>
    <i r="1">
      <x v="295"/>
    </i>
    <i r="1">
      <x v="296"/>
    </i>
    <i r="1">
      <x v="297"/>
    </i>
    <i r="1">
      <x v="298"/>
    </i>
    <i r="1">
      <x v="303"/>
    </i>
    <i r="1">
      <x v="304"/>
    </i>
    <i r="1">
      <x v="305"/>
    </i>
    <i r="1">
      <x v="306"/>
    </i>
    <i r="1">
      <x v="307"/>
    </i>
    <i r="1">
      <x v="310"/>
    </i>
    <i r="1">
      <x v="312"/>
    </i>
    <i r="1">
      <x v="314"/>
    </i>
    <i r="1">
      <x v="316"/>
    </i>
    <i r="1">
      <x v="318"/>
    </i>
    <i r="1">
      <x v="320"/>
    </i>
    <i r="1">
      <x v="323"/>
    </i>
    <i r="1">
      <x v="324"/>
    </i>
    <i r="1">
      <x v="327"/>
    </i>
    <i r="1">
      <x v="328"/>
    </i>
    <i r="1">
      <x v="330"/>
    </i>
    <i r="1">
      <x v="331"/>
    </i>
    <i r="1">
      <x v="333"/>
    </i>
    <i r="1">
      <x v="334"/>
    </i>
    <i r="1">
      <x v="338"/>
    </i>
    <i r="1">
      <x v="340"/>
    </i>
    <i r="1">
      <x v="342"/>
    </i>
    <i r="1">
      <x v="343"/>
    </i>
    <i r="1">
      <x v="344"/>
    </i>
    <i r="1">
      <x v="345"/>
    </i>
    <i r="1">
      <x v="348"/>
    </i>
    <i r="1">
      <x v="349"/>
    </i>
    <i r="1">
      <x v="350"/>
    </i>
    <i r="1">
      <x v="356"/>
    </i>
    <i r="1">
      <x v="357"/>
    </i>
    <i r="1">
      <x v="358"/>
    </i>
    <i r="1">
      <x v="359"/>
    </i>
    <i r="1">
      <x v="362"/>
    </i>
    <i r="1">
      <x v="363"/>
    </i>
    <i r="1">
      <x v="364"/>
    </i>
    <i r="1">
      <x v="366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7"/>
    </i>
    <i r="1">
      <x v="378"/>
    </i>
    <i r="1">
      <x v="381"/>
    </i>
    <i r="1">
      <x v="383"/>
    </i>
    <i r="1">
      <x v="386"/>
    </i>
    <i r="1">
      <x v="388"/>
    </i>
    <i r="1">
      <x v="389"/>
    </i>
    <i r="1">
      <x v="391"/>
    </i>
    <i r="1">
      <x v="393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9"/>
    </i>
    <i r="1">
      <x v="410"/>
    </i>
    <i r="1">
      <x v="412"/>
    </i>
    <i r="1">
      <x v="414"/>
    </i>
    <i r="1">
      <x v="415"/>
    </i>
    <i r="1">
      <x v="416"/>
    </i>
    <i r="1">
      <x v="419"/>
    </i>
    <i r="1">
      <x v="422"/>
    </i>
    <i r="1">
      <x v="423"/>
    </i>
    <i r="1">
      <x v="427"/>
    </i>
    <i r="1">
      <x v="428"/>
    </i>
    <i r="1">
      <x v="429"/>
    </i>
    <i r="1">
      <x v="430"/>
    </i>
    <i r="1">
      <x v="433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3"/>
    </i>
    <i r="1">
      <x v="446"/>
    </i>
    <i r="1">
      <x v="448"/>
    </i>
    <i r="1">
      <x v="449"/>
    </i>
    <i r="1">
      <x v="450"/>
    </i>
    <i r="1">
      <x v="453"/>
    </i>
    <i r="1">
      <x v="456"/>
    </i>
    <i r="1">
      <x v="457"/>
    </i>
    <i r="1">
      <x v="460"/>
    </i>
    <i r="1">
      <x v="461"/>
    </i>
    <i r="1">
      <x v="462"/>
    </i>
    <i r="1">
      <x v="464"/>
    </i>
    <i r="1">
      <x v="465"/>
    </i>
    <i r="1">
      <x v="466"/>
    </i>
    <i r="1">
      <x v="468"/>
    </i>
    <i r="1">
      <x v="472"/>
    </i>
    <i r="1">
      <x v="476"/>
    </i>
    <i r="1">
      <x v="477"/>
    </i>
    <i r="1">
      <x v="479"/>
    </i>
    <i r="1">
      <x v="480"/>
    </i>
    <i r="1">
      <x v="484"/>
    </i>
    <i r="1">
      <x v="485"/>
    </i>
    <i>
      <x v="10"/>
    </i>
    <i r="1">
      <x v="24"/>
    </i>
    <i r="1">
      <x v="43"/>
    </i>
    <i r="1">
      <x v="120"/>
    </i>
    <i r="1">
      <x v="124"/>
    </i>
    <i r="1">
      <x v="143"/>
    </i>
    <i r="1">
      <x v="157"/>
    </i>
    <i r="1">
      <x v="159"/>
    </i>
    <i r="1">
      <x v="214"/>
    </i>
    <i r="1">
      <x v="228"/>
    </i>
    <i r="1">
      <x v="237"/>
    </i>
    <i r="1">
      <x v="252"/>
    </i>
    <i r="1">
      <x v="282"/>
    </i>
    <i r="1">
      <x v="293"/>
    </i>
    <i r="1">
      <x v="311"/>
    </i>
    <i r="1">
      <x v="329"/>
    </i>
    <i r="1">
      <x v="339"/>
    </i>
    <i r="1">
      <x v="355"/>
    </i>
    <i r="1">
      <x v="395"/>
    </i>
    <i r="1">
      <x v="406"/>
    </i>
    <i r="1">
      <x v="417"/>
    </i>
    <i r="1">
      <x v="421"/>
    </i>
    <i r="1">
      <x v="426"/>
    </i>
    <i r="1">
      <x v="445"/>
    </i>
    <i r="1">
      <x v="482"/>
    </i>
    <i t="grand">
      <x/>
    </i>
  </rowItems>
  <colItems count="1">
    <i/>
  </colItems>
  <dataFields count="1">
    <dataField name="USF Q1 Spend" fld="2" baseField="1" baseItem="0"/>
  </dataFields>
  <formats count="4">
    <format dxfId="13">
      <pivotArea field="1" type="button" dataOnly="0" labelOnly="1" outline="0" axis="axisRow" fieldPosition="0"/>
    </format>
    <format dxfId="12">
      <pivotArea dataOnly="0" labelOnly="1" outline="0" axis="axisValues" fieldPosition="0"/>
    </format>
    <format dxfId="11">
      <pivotArea field="1" type="button" dataOnly="0" labelOnly="1" outline="0" axis="axisRow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07" totalsRowShown="0" headerRowDxfId="20" dataDxfId="19">
  <autoFilter ref="A6:E307" xr:uid="{00000000-0009-0000-0100-000001000000}"/>
  <tableColumns count="5">
    <tableColumn id="1" xr3:uid="{00000000-0010-0000-0000-000001000000}" name="Usf Department Description" dataDxfId="18"/>
    <tableColumn id="2" xr3:uid="{00000000-0010-0000-0000-000002000000}" name="Jul" dataDxfId="17" dataCellStyle="Currency"/>
    <tableColumn id="3" xr3:uid="{00000000-0010-0000-0000-000003000000}" name="Aug" dataDxfId="16" dataCellStyle="Currency"/>
    <tableColumn id="4" xr3:uid="{00000000-0010-0000-0000-000004000000}" name="Sept" dataDxfId="15" dataCellStyle="Currency"/>
    <tableColumn id="14" xr3:uid="{00000000-0010-0000-0000-00000E000000}" name="Totals" dataDxfId="14" dataCellStyle="Currency">
      <calculatedColumnFormula>SUM(Table1[[#This Row],[Jul]:[Sept]])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1A5E59-1BA2-476F-AE8A-DD317AD2F28B}" name="Table1367" displayName="Table1367" ref="D13:F16" totalsRowShown="0" headerRowDxfId="9" dataDxfId="8">
  <autoFilter ref="D13:F16" xr:uid="{961A5E59-1BA2-476F-AE8A-DD317AD2F28B}"/>
  <tableColumns count="3">
    <tableColumn id="1" xr3:uid="{0EFD58C2-7104-47EA-9FAC-C2A1DAF2BDD3}" name="Category" dataDxfId="7"/>
    <tableColumn id="2" xr3:uid="{175E2541-3850-4B66-9173-802D6441C2BF}" name="Spend" dataDxfId="6" dataCellStyle="Currency"/>
    <tableColumn id="3" xr3:uid="{27C5FC11-E2AB-4D7D-94BC-5753303C3CB4}" name="% of Q1 CBE Spend" dataDxfId="5" dataCellStyle="Percent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BFE8DF-D42D-4889-B23F-B61EC7A360F5}" name="Table13678" displayName="Table13678" ref="D24:F26" totalsRowShown="0" headerRowDxfId="4" dataDxfId="3">
  <autoFilter ref="D24:F26" xr:uid="{A7BFE8DF-D42D-4889-B23F-B61EC7A360F5}"/>
  <tableColumns count="3">
    <tableColumn id="1" xr3:uid="{B744B806-55F6-4445-BFD2-B941F456CFCF}" name="Category" dataDxfId="2"/>
    <tableColumn id="2" xr3:uid="{DD5BE6FE-BCB6-41B4-BEB7-C723AB3D2BCE}" name="Spend" dataDxfId="1" dataCellStyle="Currency"/>
    <tableColumn id="3" xr3:uid="{05C681D2-7178-4436-BCE5-9426601EEEF7}" name="% of  Q1 CBE Spend" dataDxfId="0" dataCellStyle="Percent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D3D8A804-71ED-482C-9414-ED092F4AD797}">
    <text>African American &amp; Woman Owned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2E867A2E-189C-49DF-B464-503B39BA337C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74" t="s">
        <v>11</v>
      </c>
      <c r="B1" s="174"/>
      <c r="C1" s="174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opLeftCell="A6" zoomScale="86" zoomScaleNormal="86" workbookViewId="0">
      <selection activeCell="P16" sqref="P16:P23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7.44140625" customWidth="1"/>
    <col min="7" max="7" width="17.33203125" style="22" customWidth="1"/>
    <col min="8" max="8" width="5.109375" hidden="1" customWidth="1"/>
    <col min="9" max="9" width="9.88671875" hidden="1" customWidth="1"/>
    <col min="10" max="10" width="8.44140625" customWidth="1"/>
    <col min="11" max="11" width="17.33203125" style="22" customWidth="1"/>
    <col min="12" max="12" width="1.5546875" customWidth="1"/>
    <col min="13" max="13" width="5.21875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2.10937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13" t="s">
        <v>24</v>
      </c>
      <c r="B7" s="187" t="s">
        <v>33</v>
      </c>
      <c r="C7" s="187"/>
      <c r="D7" s="187"/>
    </row>
    <row r="8" spans="1:20" ht="18.45" customHeight="1" x14ac:dyDescent="0.3">
      <c r="A8" s="113" t="s">
        <v>43</v>
      </c>
      <c r="B8" s="187" t="s">
        <v>39</v>
      </c>
      <c r="C8" s="187"/>
      <c r="D8" s="187"/>
      <c r="F8" t="s">
        <v>405</v>
      </c>
      <c r="M8" t="s">
        <v>405</v>
      </c>
      <c r="O8" t="s">
        <v>405</v>
      </c>
    </row>
    <row r="9" spans="1:20" ht="19.95" customHeight="1" x14ac:dyDescent="0.3">
      <c r="A9" s="113" t="s">
        <v>22</v>
      </c>
      <c r="B9" s="188"/>
      <c r="C9" s="187"/>
      <c r="D9" s="187"/>
    </row>
    <row r="10" spans="1:20" ht="18" customHeight="1" x14ac:dyDescent="0.3">
      <c r="A10" s="113" t="s">
        <v>23</v>
      </c>
      <c r="B10" s="187"/>
      <c r="C10" s="187"/>
      <c r="D10" s="187"/>
    </row>
    <row r="11" spans="1:20" ht="18.75" customHeight="1" x14ac:dyDescent="0.3">
      <c r="A11" s="114" t="s">
        <v>404</v>
      </c>
      <c r="B11" s="180" t="s">
        <v>704</v>
      </c>
      <c r="C11" s="180"/>
      <c r="D11" s="180"/>
    </row>
    <row r="12" spans="1:20" ht="33.75" customHeight="1" x14ac:dyDescent="0.35">
      <c r="A12" s="4" t="s">
        <v>0</v>
      </c>
      <c r="B12" s="181" t="s">
        <v>27</v>
      </c>
      <c r="C12" s="181"/>
      <c r="D12" s="181" t="s">
        <v>28</v>
      </c>
      <c r="E12" s="181"/>
      <c r="F12" s="193" t="s">
        <v>473</v>
      </c>
      <c r="G12" s="194"/>
      <c r="H12" s="191"/>
      <c r="I12" s="192"/>
      <c r="J12" s="195" t="s">
        <v>468</v>
      </c>
      <c r="K12" s="192"/>
      <c r="L12" s="11"/>
      <c r="M12" s="191" t="s">
        <v>469</v>
      </c>
      <c r="N12" s="192"/>
      <c r="O12" s="191" t="s">
        <v>470</v>
      </c>
      <c r="P12" s="192"/>
      <c r="Q12" s="11"/>
      <c r="R12" s="191" t="s">
        <v>471</v>
      </c>
      <c r="S12" s="192"/>
    </row>
    <row r="13" spans="1:20" ht="26.25" customHeight="1" x14ac:dyDescent="0.3">
      <c r="A13" s="116"/>
      <c r="B13" s="183"/>
      <c r="C13" s="182" t="s">
        <v>3</v>
      </c>
      <c r="D13" s="185"/>
      <c r="E13" s="175" t="s">
        <v>3</v>
      </c>
      <c r="F13" s="185"/>
      <c r="G13" s="175" t="s">
        <v>3</v>
      </c>
      <c r="H13" s="8"/>
      <c r="J13" s="185"/>
      <c r="K13" s="177" t="s">
        <v>3</v>
      </c>
      <c r="L13" s="12"/>
      <c r="M13" s="185"/>
      <c r="O13" s="185"/>
      <c r="Q13" s="12"/>
      <c r="R13" s="189" t="s">
        <v>180</v>
      </c>
      <c r="S13" s="189" t="s">
        <v>181</v>
      </c>
    </row>
    <row r="14" spans="1:20" ht="26.4" customHeight="1" x14ac:dyDescent="0.3">
      <c r="A14" s="117"/>
      <c r="B14" s="184"/>
      <c r="C14" s="178"/>
      <c r="D14" s="186"/>
      <c r="E14" s="176"/>
      <c r="F14" s="186"/>
      <c r="G14" s="176"/>
      <c r="H14" s="9"/>
      <c r="I14" s="7" t="s">
        <v>3</v>
      </c>
      <c r="J14" s="186"/>
      <c r="K14" s="178"/>
      <c r="L14" s="11"/>
      <c r="M14" s="186"/>
      <c r="N14" s="25" t="s">
        <v>3</v>
      </c>
      <c r="O14" s="186"/>
      <c r="P14" s="25" t="s">
        <v>3</v>
      </c>
      <c r="Q14" s="11"/>
      <c r="R14" s="190"/>
      <c r="S14" s="190"/>
    </row>
    <row r="15" spans="1:20" ht="15" customHeight="1" x14ac:dyDescent="0.4">
      <c r="A15" s="4" t="s">
        <v>317</v>
      </c>
      <c r="B15" s="119" t="s">
        <v>1</v>
      </c>
      <c r="C15" s="28"/>
      <c r="D15" s="10" t="s">
        <v>1</v>
      </c>
      <c r="E15" s="28"/>
      <c r="F15" s="10" t="s">
        <v>1</v>
      </c>
      <c r="G15" s="69"/>
      <c r="H15" s="10" t="s">
        <v>1</v>
      </c>
      <c r="I15" s="2"/>
      <c r="J15" s="10" t="s">
        <v>1</v>
      </c>
      <c r="K15" s="28"/>
      <c r="L15" s="11"/>
      <c r="M15" s="10" t="s">
        <v>1</v>
      </c>
      <c r="N15" s="69"/>
      <c r="O15" s="10" t="s">
        <v>472</v>
      </c>
      <c r="P15" s="69"/>
      <c r="Q15" s="11"/>
      <c r="R15" s="93">
        <f>SUM(K24,N24)</f>
        <v>14674669.16</v>
      </c>
      <c r="S15" s="22">
        <v>94099019.480000287</v>
      </c>
      <c r="T15" s="166">
        <f>R15/S15</f>
        <v>0.15594922498760935</v>
      </c>
    </row>
    <row r="16" spans="1:20" ht="15" customHeight="1" x14ac:dyDescent="0.3">
      <c r="A16" s="13" t="s">
        <v>4</v>
      </c>
      <c r="B16" s="115">
        <v>2</v>
      </c>
      <c r="C16" s="27">
        <v>287004.58</v>
      </c>
      <c r="D16" s="34">
        <v>3</v>
      </c>
      <c r="E16" s="131">
        <v>89926.399999999994</v>
      </c>
      <c r="F16" s="34">
        <v>14</v>
      </c>
      <c r="G16" s="131">
        <v>2473149.58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19</v>
      </c>
      <c r="K16" s="27">
        <f>SUM(C16,E16,G16)</f>
        <v>2850080.56</v>
      </c>
      <c r="L16" s="11"/>
      <c r="M16" s="34">
        <v>7</v>
      </c>
      <c r="N16" s="130">
        <v>232113.87999999998</v>
      </c>
      <c r="O16" s="34">
        <f>SUM(J16,M16)</f>
        <v>26</v>
      </c>
      <c r="P16" s="27">
        <v>3082194.44</v>
      </c>
      <c r="Q16" s="11"/>
      <c r="R16" s="55">
        <f>P16/$R$15</f>
        <v>0.21003502064642116</v>
      </c>
      <c r="S16" s="55">
        <f>P16/$S$15</f>
        <v>3.2754798690065909E-2</v>
      </c>
    </row>
    <row r="17" spans="1:19" ht="15" customHeight="1" x14ac:dyDescent="0.3">
      <c r="A17" s="1" t="s">
        <v>30</v>
      </c>
      <c r="B17" s="115">
        <v>1</v>
      </c>
      <c r="C17" s="27">
        <v>4401.3999999999996</v>
      </c>
      <c r="D17" s="34">
        <v>3</v>
      </c>
      <c r="E17" s="131">
        <v>32696.2</v>
      </c>
      <c r="F17" s="34">
        <v>12</v>
      </c>
      <c r="G17" s="131">
        <v>190467.32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15</v>
      </c>
      <c r="K17" s="27">
        <f t="shared" ref="K17:K23" si="0">SUM(C17,E17,G17)</f>
        <v>227564.92</v>
      </c>
      <c r="L17" s="11"/>
      <c r="M17" s="34">
        <v>1</v>
      </c>
      <c r="N17" s="130">
        <v>54666</v>
      </c>
      <c r="O17" s="34">
        <f t="shared" ref="O17:O23" si="1">SUM(J17,M17)</f>
        <v>16</v>
      </c>
      <c r="P17" s="27">
        <v>282230.92000000004</v>
      </c>
      <c r="Q17" s="11"/>
      <c r="R17" s="55">
        <f t="shared" ref="R17:R23" si="2">P17/$R$15</f>
        <v>1.9232523535815102E-2</v>
      </c>
      <c r="S17" s="55">
        <f t="shared" ref="S17:S23" si="3">P17/$S$15</f>
        <v>2.9992971399663217E-3</v>
      </c>
    </row>
    <row r="18" spans="1:19" ht="15" customHeight="1" x14ac:dyDescent="0.3">
      <c r="A18" s="1" t="s">
        <v>5</v>
      </c>
      <c r="B18" s="115">
        <v>3</v>
      </c>
      <c r="C18" s="27">
        <v>20405</v>
      </c>
      <c r="D18" s="34">
        <v>1</v>
      </c>
      <c r="E18" s="131">
        <v>2400</v>
      </c>
      <c r="F18" s="34">
        <v>22</v>
      </c>
      <c r="G18" s="131">
        <v>529177.9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25</v>
      </c>
      <c r="K18" s="27">
        <f t="shared" si="0"/>
        <v>551982.9</v>
      </c>
      <c r="L18" s="11"/>
      <c r="M18" s="34">
        <v>6</v>
      </c>
      <c r="N18" s="130">
        <v>134675.95000000001</v>
      </c>
      <c r="O18" s="34">
        <f t="shared" si="1"/>
        <v>31</v>
      </c>
      <c r="P18" s="27">
        <v>686658.85000000009</v>
      </c>
      <c r="Q18" s="11"/>
      <c r="R18" s="55">
        <f t="shared" si="2"/>
        <v>4.6792117935556925E-2</v>
      </c>
      <c r="S18" s="55">
        <f t="shared" si="3"/>
        <v>7.297194527578918E-3</v>
      </c>
    </row>
    <row r="19" spans="1:19" ht="15" customHeight="1" x14ac:dyDescent="0.3">
      <c r="A19" s="1" t="s">
        <v>6</v>
      </c>
      <c r="B19" s="115">
        <v>3</v>
      </c>
      <c r="C19" s="83">
        <v>231486.33</v>
      </c>
      <c r="D19" s="34">
        <f>[1]sheet1!$C$2</f>
        <v>18</v>
      </c>
      <c r="E19" s="131">
        <v>237439.18</v>
      </c>
      <c r="F19" s="34">
        <v>94</v>
      </c>
      <c r="G19" s="131">
        <v>3251241.96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114</v>
      </c>
      <c r="K19" s="27">
        <f t="shared" si="0"/>
        <v>3720167.4699999997</v>
      </c>
      <c r="L19" s="11"/>
      <c r="M19" s="34">
        <v>15</v>
      </c>
      <c r="N19" s="130">
        <v>738953.06</v>
      </c>
      <c r="O19" s="34">
        <f t="shared" si="1"/>
        <v>129</v>
      </c>
      <c r="P19" s="27">
        <v>4459120.5299999993</v>
      </c>
      <c r="Q19" s="11"/>
      <c r="R19" s="55">
        <f t="shared" si="2"/>
        <v>0.30386514894350092</v>
      </c>
      <c r="S19" s="55">
        <f t="shared" si="3"/>
        <v>4.7387534478483449E-2</v>
      </c>
    </row>
    <row r="20" spans="1:19" ht="15" customHeight="1" x14ac:dyDescent="0.3">
      <c r="A20" s="1" t="s">
        <v>7</v>
      </c>
      <c r="B20" s="115">
        <v>2</v>
      </c>
      <c r="C20" s="27">
        <v>14997.83</v>
      </c>
      <c r="D20" s="34">
        <v>3</v>
      </c>
      <c r="E20" s="131">
        <v>101641.15</v>
      </c>
      <c r="F20" s="34">
        <v>20</v>
      </c>
      <c r="G20" s="131">
        <v>662138.73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24</v>
      </c>
      <c r="K20" s="27">
        <f t="shared" si="0"/>
        <v>778777.71</v>
      </c>
      <c r="L20" s="11"/>
      <c r="M20" s="34">
        <v>5</v>
      </c>
      <c r="N20" s="130">
        <v>97742.93</v>
      </c>
      <c r="O20" s="34">
        <f t="shared" si="1"/>
        <v>29</v>
      </c>
      <c r="P20" s="27">
        <v>876520.6399999999</v>
      </c>
      <c r="Q20" s="11"/>
      <c r="R20" s="55">
        <f t="shared" si="2"/>
        <v>5.9730180656420322E-2</v>
      </c>
      <c r="S20" s="55">
        <f t="shared" si="3"/>
        <v>9.3148753817386461E-3</v>
      </c>
    </row>
    <row r="21" spans="1:19" ht="15" customHeight="1" x14ac:dyDescent="0.3">
      <c r="A21" s="1" t="s">
        <v>32</v>
      </c>
      <c r="B21" s="115">
        <v>9</v>
      </c>
      <c r="C21" s="27">
        <v>231800.44</v>
      </c>
      <c r="D21" s="34">
        <v>16</v>
      </c>
      <c r="E21" s="131">
        <v>205803.75</v>
      </c>
      <c r="F21" s="34">
        <v>270</v>
      </c>
      <c r="G21" s="83">
        <v>2585238.34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294</v>
      </c>
      <c r="K21" s="27">
        <f t="shared" si="0"/>
        <v>3022842.53</v>
      </c>
      <c r="L21" s="11"/>
      <c r="M21" s="34">
        <v>10</v>
      </c>
      <c r="N21" s="130">
        <v>751215.8600000001</v>
      </c>
      <c r="O21" s="34">
        <f t="shared" si="1"/>
        <v>304</v>
      </c>
      <c r="P21" s="27">
        <v>3774058.3899999997</v>
      </c>
      <c r="Q21" s="11"/>
      <c r="R21" s="55">
        <f t="shared" si="2"/>
        <v>0.25718183823096152</v>
      </c>
      <c r="S21" s="55">
        <f t="shared" si="3"/>
        <v>4.0107308353007166E-2</v>
      </c>
    </row>
    <row r="22" spans="1:19" ht="15" customHeight="1" x14ac:dyDescent="0.3">
      <c r="A22" s="1" t="s">
        <v>31</v>
      </c>
      <c r="B22" s="115">
        <v>0</v>
      </c>
      <c r="C22" s="89">
        <v>0</v>
      </c>
      <c r="D22" s="90">
        <v>0</v>
      </c>
      <c r="E22" s="29">
        <v>0</v>
      </c>
      <c r="F22" s="34">
        <v>1</v>
      </c>
      <c r="G22" s="131">
        <v>64936.6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64936.6</v>
      </c>
      <c r="L22" s="11"/>
      <c r="M22" s="34">
        <v>3</v>
      </c>
      <c r="N22" s="130">
        <v>1444588.0999999999</v>
      </c>
      <c r="O22" s="34">
        <f t="shared" si="1"/>
        <v>4</v>
      </c>
      <c r="P22" s="27">
        <v>1509524.7</v>
      </c>
      <c r="Q22" s="11"/>
      <c r="R22" s="55">
        <f t="shared" si="2"/>
        <v>0.10286601241509692</v>
      </c>
      <c r="S22" s="55">
        <f t="shared" si="3"/>
        <v>1.6041874913700169E-2</v>
      </c>
    </row>
    <row r="23" spans="1:19" ht="15" customHeight="1" x14ac:dyDescent="0.3">
      <c r="A23" t="s">
        <v>364</v>
      </c>
      <c r="B23" s="115">
        <v>0</v>
      </c>
      <c r="C23" s="30">
        <v>0</v>
      </c>
      <c r="D23" s="34">
        <v>0</v>
      </c>
      <c r="E23" s="29">
        <v>0</v>
      </c>
      <c r="F23" s="34">
        <v>2</v>
      </c>
      <c r="G23" s="131">
        <v>4360.6899999999996</v>
      </c>
      <c r="H23" s="34"/>
      <c r="I23" s="34"/>
      <c r="J23" s="34">
        <v>2</v>
      </c>
      <c r="K23" s="27">
        <f t="shared" si="0"/>
        <v>4360.6899999999996</v>
      </c>
      <c r="L23" s="11"/>
      <c r="M23" s="34">
        <v>0</v>
      </c>
      <c r="N23" s="27">
        <v>0</v>
      </c>
      <c r="O23" s="34">
        <f t="shared" si="1"/>
        <v>2</v>
      </c>
      <c r="P23" s="27">
        <v>4360.6899999999996</v>
      </c>
      <c r="Q23" s="11"/>
      <c r="R23" s="55">
        <f t="shared" si="2"/>
        <v>2.9715763622707795E-4</v>
      </c>
      <c r="S23" s="55">
        <f t="shared" si="3"/>
        <v>4.6341503068762756E-5</v>
      </c>
    </row>
    <row r="24" spans="1:19" ht="31.5" customHeight="1" x14ac:dyDescent="0.35">
      <c r="A24" s="3" t="s">
        <v>45</v>
      </c>
      <c r="B24" s="118">
        <f t="shared" ref="B24:G24" si="4">SUM(B16:B23)</f>
        <v>20</v>
      </c>
      <c r="C24" s="27">
        <f t="shared" si="4"/>
        <v>790095.58000000007</v>
      </c>
      <c r="D24" s="35">
        <f t="shared" si="4"/>
        <v>44</v>
      </c>
      <c r="E24" s="27">
        <f t="shared" si="4"/>
        <v>669906.67999999993</v>
      </c>
      <c r="F24" s="35">
        <f t="shared" si="4"/>
        <v>435</v>
      </c>
      <c r="G24" s="31">
        <f t="shared" si="4"/>
        <v>9760711.1199999992</v>
      </c>
      <c r="H24" s="17" t="e">
        <f>SUM(H16:H20)</f>
        <v>#REF!</v>
      </c>
      <c r="I24" s="14" t="e">
        <f>SUM(I16:I20)</f>
        <v>#REF!</v>
      </c>
      <c r="J24" s="35">
        <f>SUM(J16:J23)</f>
        <v>494</v>
      </c>
      <c r="K24" s="30">
        <f>SUM(G24,E24,C24)</f>
        <v>11220713.379999999</v>
      </c>
      <c r="L24" s="11"/>
      <c r="M24" s="35">
        <f>SUM(M16:M23)</f>
        <v>47</v>
      </c>
      <c r="N24" s="31">
        <f>SUM(N16:N23)</f>
        <v>3453955.7800000003</v>
      </c>
      <c r="O24" s="35">
        <f>SUM(O16:O23)</f>
        <v>541</v>
      </c>
      <c r="P24" s="31">
        <f>SUM(P16:P23)</f>
        <v>14674669.159999998</v>
      </c>
      <c r="Q24" s="11"/>
      <c r="R24" s="43"/>
      <c r="S24" s="43"/>
    </row>
    <row r="25" spans="1:19" ht="15.75" customHeight="1" x14ac:dyDescent="0.3">
      <c r="L25" s="22"/>
      <c r="M25" s="22"/>
      <c r="Q25" s="22"/>
    </row>
    <row r="26" spans="1:19" ht="15.75" hidden="1" customHeight="1" x14ac:dyDescent="0.3">
      <c r="A26" s="1" t="s">
        <v>318</v>
      </c>
      <c r="B26" s="34"/>
      <c r="C26" s="71"/>
      <c r="D26" s="34"/>
      <c r="E26" s="30">
        <v>0</v>
      </c>
      <c r="F26" s="34"/>
      <c r="G26" s="71"/>
      <c r="H26" s="34"/>
      <c r="I26" s="34"/>
      <c r="J26" s="34"/>
      <c r="K26" s="30" t="e">
        <f>#REF!</f>
        <v>#REF!</v>
      </c>
      <c r="L26" s="11"/>
      <c r="M26" s="34"/>
      <c r="N26" s="71"/>
      <c r="O26" s="34"/>
      <c r="P26" s="71"/>
      <c r="Q26" s="11"/>
      <c r="R26" s="55"/>
      <c r="S26" s="55"/>
    </row>
    <row r="27" spans="1:19" ht="32.25" hidden="1" customHeight="1" x14ac:dyDescent="0.35">
      <c r="A27" s="3" t="s">
        <v>37</v>
      </c>
      <c r="B27" s="35">
        <f>B24</f>
        <v>20</v>
      </c>
      <c r="C27" s="27">
        <f>SUM(C24,C26)</f>
        <v>790095.58000000007</v>
      </c>
      <c r="D27" s="35">
        <f>D24</f>
        <v>44</v>
      </c>
      <c r="E27" s="27">
        <f>SUM(E24+E26)</f>
        <v>669906.67999999993</v>
      </c>
      <c r="F27" s="35">
        <f>F24</f>
        <v>435</v>
      </c>
      <c r="G27" s="27">
        <f>SUM(G24+G26)</f>
        <v>9760711.1199999992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494</v>
      </c>
      <c r="K27" s="27" t="e">
        <f>SUM(K24,K26)</f>
        <v>#REF!</v>
      </c>
      <c r="L27" s="11"/>
      <c r="M27" s="35">
        <f>M24</f>
        <v>47</v>
      </c>
      <c r="N27" s="27">
        <f>SUM(N24+N26)</f>
        <v>3453955.7800000003</v>
      </c>
      <c r="O27" s="35">
        <f>O24</f>
        <v>541</v>
      </c>
      <c r="P27" s="27">
        <f>SUM(P24+P26)</f>
        <v>14674669.159999998</v>
      </c>
      <c r="Q27" s="11"/>
      <c r="R27" s="43"/>
      <c r="S27" s="43"/>
    </row>
    <row r="28" spans="1:19" hidden="1" x14ac:dyDescent="0.3"/>
    <row r="29" spans="1:19" hidden="1" x14ac:dyDescent="0.3">
      <c r="A29" s="4" t="s">
        <v>466</v>
      </c>
      <c r="B29" s="179" t="s">
        <v>467</v>
      </c>
    </row>
    <row r="30" spans="1:19" hidden="1" x14ac:dyDescent="0.3">
      <c r="A30" s="4" t="s">
        <v>317</v>
      </c>
      <c r="B30" s="179"/>
    </row>
    <row r="31" spans="1:19" hidden="1" x14ac:dyDescent="0.3">
      <c r="A31" s="77" t="s">
        <v>4</v>
      </c>
      <c r="B31" s="112" t="e">
        <f>#REF!/#REF!</f>
        <v>#REF!</v>
      </c>
    </row>
    <row r="32" spans="1:19" hidden="1" x14ac:dyDescent="0.3">
      <c r="A32" s="77" t="s">
        <v>30</v>
      </c>
      <c r="B32" s="112" t="e">
        <f>#REF!/#REF!</f>
        <v>#REF!</v>
      </c>
    </row>
    <row r="33" spans="1:2" hidden="1" x14ac:dyDescent="0.3">
      <c r="A33" s="77" t="s">
        <v>5</v>
      </c>
      <c r="B33" s="112" t="e">
        <f>#REF!/#REF!</f>
        <v>#REF!</v>
      </c>
    </row>
    <row r="34" spans="1:2" hidden="1" x14ac:dyDescent="0.3">
      <c r="A34" s="77" t="s">
        <v>6</v>
      </c>
      <c r="B34" s="112" t="e">
        <f>#REF!/#REF!</f>
        <v>#REF!</v>
      </c>
    </row>
    <row r="35" spans="1:2" hidden="1" x14ac:dyDescent="0.3">
      <c r="A35" s="77" t="s">
        <v>7</v>
      </c>
      <c r="B35" s="112" t="e">
        <f>#REF!/#REF!</f>
        <v>#REF!</v>
      </c>
    </row>
    <row r="36" spans="1:2" hidden="1" x14ac:dyDescent="0.3">
      <c r="A36" s="77" t="s">
        <v>32</v>
      </c>
      <c r="B36" s="112" t="e">
        <f>#REF!/#REF!</f>
        <v>#REF!</v>
      </c>
    </row>
    <row r="37" spans="1:2" hidden="1" x14ac:dyDescent="0.3">
      <c r="A37" s="77" t="s">
        <v>31</v>
      </c>
      <c r="B37" s="112" t="e">
        <f>#REF!/#REF!</f>
        <v>#REF!</v>
      </c>
    </row>
    <row r="38" spans="1:2" hidden="1" x14ac:dyDescent="0.3">
      <c r="A38" s="52" t="s">
        <v>364</v>
      </c>
      <c r="B38" s="112">
        <v>0</v>
      </c>
    </row>
    <row r="39" spans="1:2" hidden="1" x14ac:dyDescent="0.3"/>
    <row r="40" spans="1:2" hidden="1" x14ac:dyDescent="0.3">
      <c r="A40" s="111" t="s">
        <v>158</v>
      </c>
    </row>
    <row r="41" spans="1:2" x14ac:dyDescent="0.3">
      <c r="A41" s="52"/>
    </row>
  </sheetData>
  <mergeCells count="26"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196" t="s">
        <v>24</v>
      </c>
      <c r="B7" s="196"/>
      <c r="C7" s="187" t="s">
        <v>33</v>
      </c>
      <c r="D7" s="187"/>
      <c r="E7" s="187"/>
    </row>
    <row r="8" spans="1:14" ht="18.45" customHeight="1" x14ac:dyDescent="0.3">
      <c r="A8" s="196" t="s">
        <v>43</v>
      </c>
      <c r="B8" s="196"/>
      <c r="C8" s="187" t="s">
        <v>39</v>
      </c>
      <c r="D8" s="187"/>
      <c r="E8" s="187"/>
    </row>
    <row r="9" spans="1:14" ht="19.95" customHeight="1" x14ac:dyDescent="0.3">
      <c r="A9" s="196" t="s">
        <v>22</v>
      </c>
      <c r="B9" s="196"/>
      <c r="C9" s="188"/>
      <c r="D9" s="187"/>
      <c r="E9" s="187"/>
    </row>
    <row r="10" spans="1:14" ht="18" customHeight="1" x14ac:dyDescent="0.3">
      <c r="A10" s="196" t="s">
        <v>23</v>
      </c>
      <c r="B10" s="196"/>
      <c r="C10" s="187"/>
      <c r="D10" s="187"/>
      <c r="E10" s="187"/>
    </row>
    <row r="11" spans="1:14" ht="18.75" customHeight="1" x14ac:dyDescent="0.3">
      <c r="A11" s="196" t="s">
        <v>34</v>
      </c>
      <c r="B11" s="196"/>
      <c r="C11" s="180" t="s">
        <v>44</v>
      </c>
      <c r="D11" s="180"/>
      <c r="E11" s="180"/>
    </row>
    <row r="12" spans="1:14" ht="33.75" customHeight="1" x14ac:dyDescent="0.35">
      <c r="A12" s="4" t="s">
        <v>0</v>
      </c>
      <c r="B12" s="5"/>
      <c r="C12" s="197" t="s">
        <v>27</v>
      </c>
      <c r="D12" s="198"/>
      <c r="E12" s="197" t="s">
        <v>28</v>
      </c>
      <c r="F12" s="198"/>
      <c r="G12" s="191" t="s">
        <v>29</v>
      </c>
      <c r="H12" s="192"/>
      <c r="I12" s="191"/>
      <c r="J12" s="192"/>
      <c r="K12" s="191" t="s">
        <v>2</v>
      </c>
      <c r="L12" s="192"/>
      <c r="M12" s="11"/>
      <c r="N12" s="43" t="s">
        <v>40</v>
      </c>
    </row>
    <row r="13" spans="1:14" ht="21" customHeight="1" x14ac:dyDescent="0.35">
      <c r="A13" s="56"/>
      <c r="B13" s="57"/>
      <c r="C13" s="58"/>
      <c r="D13" s="23"/>
      <c r="E13" s="59"/>
      <c r="F13" s="23"/>
      <c r="G13" s="59"/>
      <c r="H13" s="23"/>
      <c r="I13" s="59"/>
      <c r="J13" s="59"/>
      <c r="K13" s="59"/>
      <c r="L13" s="23"/>
      <c r="M13" s="60"/>
      <c r="N13" s="44"/>
    </row>
    <row r="14" spans="1:14" ht="21" customHeight="1" x14ac:dyDescent="0.35">
      <c r="A14" s="61"/>
      <c r="B14" s="57"/>
      <c r="C14" s="62"/>
      <c r="D14" s="24"/>
      <c r="E14" s="63"/>
      <c r="F14" s="24"/>
      <c r="G14" s="63"/>
      <c r="H14" s="24"/>
      <c r="I14" s="63"/>
      <c r="J14" s="63"/>
      <c r="K14" s="63"/>
      <c r="L14" s="24"/>
      <c r="M14" s="64"/>
      <c r="N14" s="45"/>
    </row>
    <row r="15" spans="1:14" ht="26.25" customHeight="1" x14ac:dyDescent="0.3">
      <c r="A15" s="65"/>
      <c r="B15" s="66"/>
      <c r="C15" s="67"/>
      <c r="D15" s="33"/>
      <c r="E15" s="8"/>
      <c r="F15" s="33"/>
      <c r="G15" s="8"/>
      <c r="I15" s="8"/>
      <c r="K15" s="8"/>
      <c r="M15" s="12"/>
      <c r="N15" s="189" t="s">
        <v>36</v>
      </c>
    </row>
    <row r="16" spans="1:14" ht="31.5" customHeight="1" x14ac:dyDescent="0.3">
      <c r="A16" s="68"/>
      <c r="B16" s="66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90"/>
    </row>
    <row r="17" spans="1:14" ht="15" customHeight="1" x14ac:dyDescent="0.3">
      <c r="A17" s="4" t="s">
        <v>8</v>
      </c>
      <c r="B17" s="66"/>
      <c r="C17" s="10" t="s">
        <v>1</v>
      </c>
      <c r="D17" s="28"/>
      <c r="E17" s="10" t="s">
        <v>1</v>
      </c>
      <c r="F17" s="28"/>
      <c r="G17" s="10" t="s">
        <v>1</v>
      </c>
      <c r="H17" s="69"/>
      <c r="I17" s="10" t="s">
        <v>1</v>
      </c>
      <c r="J17" s="2"/>
      <c r="K17" s="10" t="s">
        <v>1</v>
      </c>
      <c r="L17" s="28"/>
      <c r="M17" s="11"/>
      <c r="N17" s="70"/>
    </row>
    <row r="18" spans="1:14" ht="15" customHeight="1" x14ac:dyDescent="0.3">
      <c r="A18" s="13" t="s">
        <v>4</v>
      </c>
      <c r="B18" s="66"/>
      <c r="C18" s="34"/>
      <c r="D18" s="30">
        <v>0</v>
      </c>
      <c r="E18" s="34"/>
      <c r="F18" s="30">
        <f>SUM('[2]Jun Summary Report '!F18, '[2]May Summary Report '!F18, '[2]Apr Summary Report'!F18, '[2]Mar Summary Report'!F18, '[2]Feb Summary Report '!F18, '[2]Jan Summary Report'!F18, '[2]Dec Summary Report'!F18, '[2]Nov Summary Report  '!F18,'[2]Oct Summary Report '!F18,'[2]Sept Summary Report'!F18,'[2]Aug Summary Report '!F18,'[2]July Summary Report'!F18)</f>
        <v>0</v>
      </c>
      <c r="G18" s="34">
        <v>16</v>
      </c>
      <c r="H18" s="71">
        <f>SUM('[2]Jun Summary Report '!H18, '[2]May Summary Report '!H18, '[2]Apr Summary Report'!H18, '[2]Mar Summary Report'!H18, '[2]Feb Summary Report '!H18, '[2]Jan Summary Report'!H18, '[2]Dec Summary Report'!H18, '[2]Nov Summary Report  '!H18,'[2]Oct Summary Report '!H18,'[2]Sept Summary Report'!H18,'[2]Aug Summary Report '!H18,'[2]July Summary Report'!H18)</f>
        <v>111251.71</v>
      </c>
      <c r="I18" s="34">
        <f>SUM('[2]Jun Summary Report '!I18, '[2]May Summary Report '!I18, '[2]Apr Summary Report'!I18, '[2]Mar Summary Report'!I18, '[2]Feb Summary Report '!I18, '[2]Jan Summary Report'!I18, '[2]Dec Summary Report'!I18, '[2]Nov Summary Report  '!I18,'[2]Oct Summary Report '!I18,'[2]Sept Summary Report'!I18,'[2]Aug Summary Report '!I18,'[2]July Summary Report'!I18)</f>
        <v>0</v>
      </c>
      <c r="J18" s="34">
        <f>SUM('[2]Jun Summary Report '!J18, '[2]May Summary Report '!J18, '[2]Apr Summary Report'!J18, '[2]Mar Summary Report'!J18, '[2]Feb Summary Report '!J18, '[2]Jan Summary Report'!J18, '[2]Dec Summary Report'!J18, '[2]Nov Summary Report  '!J18,'[2]Oct Summary Report '!J18,'[2]Sept Summary Report'!J18,'[2]Aug Summary Report '!J18,'[2]July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6"/>
      <c r="C19" s="34"/>
      <c r="D19" s="30">
        <v>0</v>
      </c>
      <c r="E19" s="34"/>
      <c r="F19" s="30">
        <v>0</v>
      </c>
      <c r="G19" s="34">
        <v>77</v>
      </c>
      <c r="H19" s="71">
        <f>SUM('[2]Jun Summary Report '!H19, '[2]May Summary Report '!H19, '[2]Apr Summary Report'!H19, '[2]Mar Summary Report'!H19, '[2]Feb Summary Report '!H19, '[2]Jan Summary Report'!H19, '[2]Dec Summary Report'!H19, '[2]Nov Summary Report  '!H19,'[2]Oct Summary Report '!H19,'[2]Sept Summary Report'!H19,'[2]Aug Summary Report '!H19,'[2]July Summary Report'!H19)</f>
        <v>448409.28</v>
      </c>
      <c r="I19" s="34">
        <f>SUM('[2]Jun Summary Report '!I19, '[2]May Summary Report '!I19, '[2]Apr Summary Report'!I19, '[2]Mar Summary Report'!I19, '[2]Feb Summary Report '!I19, '[2]Jan Summary Report'!I19, '[2]Dec Summary Report'!I19, '[2]Nov Summary Report  '!I19,'[2]Oct Summary Report '!I19,'[2]Sept Summary Report'!I19,'[2]Aug Summary Report '!I19,'[2]July Summary Report'!I19)</f>
        <v>0</v>
      </c>
      <c r="J19" s="34">
        <f>SUM('[2]Jun Summary Report '!J19, '[2]May Summary Report '!J19, '[2]Apr Summary Report'!J19, '[2]Mar Summary Report'!J19, '[2]Feb Summary Report '!J19, '[2]Jan Summary Report'!J19, '[2]Dec Summary Report'!J19, '[2]Nov Summary Report  '!J19,'[2]Oct Summary Report '!J19,'[2]Sept Summary Report'!J19,'[2]Aug Summary Report '!J19,'[2]July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6"/>
      <c r="C20" s="34"/>
      <c r="D20" s="30">
        <v>0</v>
      </c>
      <c r="E20" s="34"/>
      <c r="F20" s="30">
        <f>SUM('[2]Jun Summary Report '!F20, '[2]May Summary Report '!F20, '[2]Apr Summary Report'!F20, '[2]Mar Summary Report'!F20, '[2]Feb Summary Report '!F20, '[2]Jan Summary Report'!F20, '[2]Dec Summary Report'!F20, '[2]Nov Summary Report  '!F20,'[2]Oct Summary Report '!F20,'[2]Sept Summary Report'!F20,'[2]Aug Summary Report '!F20,'[2]July Summary Report'!F20)</f>
        <v>0</v>
      </c>
      <c r="G20" s="34">
        <v>41</v>
      </c>
      <c r="H20" s="71">
        <f>SUM('[2]Jun Summary Report '!H20, '[2]May Summary Report '!H20, '[2]Apr Summary Report'!H20, '[2]Mar Summary Report'!H20, '[2]Feb Summary Report '!H20, '[2]Jan Summary Report'!H20, '[2]Dec Summary Report'!H20, '[2]Nov Summary Report  '!H20,'[2]Oct Summary Report '!H20,'[2]Sept Summary Report'!H20,'[2]Aug Summary Report '!H20,'[2]July Summary Report'!H20)</f>
        <v>244776.59</v>
      </c>
      <c r="I20" s="34">
        <f>SUM('[2]Jun Summary Report '!I20, '[2]May Summary Report '!I20, '[2]Apr Summary Report'!I20, '[2]Mar Summary Report'!I20, '[2]Feb Summary Report '!I20, '[2]Jan Summary Report'!I20, '[2]Dec Summary Report'!I20, '[2]Nov Summary Report  '!I20,'[2]Oct Summary Report '!I20,'[2]Sept Summary Report'!I20,'[2]Aug Summary Report '!I20,'[2]July Summary Report'!I20)</f>
        <v>0</v>
      </c>
      <c r="J20" s="34">
        <f>SUM('[2]Jun Summary Report '!J20, '[2]May Summary Report '!J20, '[2]Apr Summary Report'!J20, '[2]Mar Summary Report'!J20, '[2]Feb Summary Report '!J20, '[2]Jan Summary Report'!J20, '[2]Dec Summary Report'!J20, '[2]Nov Summary Report  '!J20,'[2]Oct Summary Report '!J20,'[2]Sept Summary Report'!J20,'[2]Aug Summary Report '!J20,'[2]July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6"/>
      <c r="C21" s="34"/>
      <c r="D21" s="30">
        <v>0</v>
      </c>
      <c r="E21" s="34"/>
      <c r="F21" s="30">
        <f>SUM('[2]Jun Summary Report '!F21, '[2]May Summary Report '!F21, '[2]Apr Summary Report'!F21, '[2]Mar Summary Report'!F21, '[2]Feb Summary Report '!F21, '[2]Jan Summary Report'!F21, '[2]Dec Summary Report'!F21, '[2]Nov Summary Report  '!F21,'[2]Oct Summary Report '!F21,'[2]Sept Summary Report'!F21,'[2]Aug Summary Report '!F21,'[2]July Summary Report'!F21)</f>
        <v>0</v>
      </c>
      <c r="G21" s="34">
        <v>265</v>
      </c>
      <c r="H21" s="71">
        <f>SUM('[2]Jun Summary Report '!H21, '[2]May Summary Report '!H21, '[2]Apr Summary Report'!H21, '[2]Mar Summary Report'!H21, '[2]Feb Summary Report '!H21, '[2]Jan Summary Report'!H21, '[2]Dec Summary Report'!H21, '[2]Nov Summary Report  '!H21,'[2]Oct Summary Report '!H21,'[2]Sept Summary Report'!H21,'[2]Aug Summary Report '!H21,'[2]July Summary Report'!H21)</f>
        <v>1525770.25</v>
      </c>
      <c r="I21" s="34">
        <f>SUM('[2]Jun Summary Report '!I21, '[2]May Summary Report '!I21, '[2]Apr Summary Report'!I21, '[2]Mar Summary Report'!I21, '[2]Feb Summary Report '!I21, '[2]Jan Summary Report'!I21, '[2]Dec Summary Report'!I21, '[2]Nov Summary Report  '!I21,'[2]Oct Summary Report '!I21,'[2]Sept Summary Report'!I21,'[2]Aug Summary Report '!I21,'[2]July Summary Report'!I21)</f>
        <v>0</v>
      </c>
      <c r="J21" s="34">
        <f>SUM('[2]Jun Summary Report '!J21, '[2]May Summary Report '!J21, '[2]Apr Summary Report'!J21, '[2]Mar Summary Report'!J21, '[2]Feb Summary Report '!J21, '[2]Jan Summary Report'!J21, '[2]Dec Summary Report'!J21, '[2]Nov Summary Report  '!J21,'[2]Oct Summary Report '!J21,'[2]Sept Summary Report'!J21,'[2]Aug Summary Report '!J21,'[2]July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6"/>
      <c r="C22" s="34"/>
      <c r="D22" s="30">
        <v>0</v>
      </c>
      <c r="E22" s="34"/>
      <c r="F22" s="30">
        <f>SUM('[2]Jun Summary Report '!F22, '[2]May Summary Report '!F22, '[2]Apr Summary Report'!F22, '[2]Mar Summary Report'!F22, '[2]Feb Summary Report '!F22, '[2]Jan Summary Report'!F22, '[2]Dec Summary Report'!F22, '[2]Nov Summary Report  '!F22,'[2]Oct Summary Report '!F22,'[2]Sept Summary Report'!F22,'[2]Aug Summary Report '!F22,'[2]July Summary Report'!F22)</f>
        <v>0</v>
      </c>
      <c r="G22" s="34">
        <v>38</v>
      </c>
      <c r="H22" s="71">
        <f>SUM('[2]Jun Summary Report '!H22, '[2]May Summary Report '!H22, '[2]Apr Summary Report'!H22, '[2]Mar Summary Report'!H22, '[2]Feb Summary Report '!H22, '[2]Jan Summary Report'!H22, '[2]Dec Summary Report'!H22, '[2]Nov Summary Report  '!H22,'[2]Oct Summary Report '!H22,'[2]Sept Summary Report'!H22,'[2]Aug Summary Report '!H22,'[2]July Summary Report'!H22)</f>
        <v>114941.41</v>
      </c>
      <c r="I22" s="34">
        <f>SUM('[2]Jun Summary Report '!I22, '[2]May Summary Report '!I22, '[2]Apr Summary Report'!I22, '[2]Mar Summary Report'!I22, '[2]Feb Summary Report '!I22, '[2]Jan Summary Report'!I22, '[2]Dec Summary Report'!I22, '[2]Nov Summary Report  '!I22,'[2]Oct Summary Report '!I22,'[2]Sept Summary Report'!I22,'[2]Aug Summary Report '!I22,'[2]July Summary Report'!I22)</f>
        <v>0</v>
      </c>
      <c r="J22" s="34">
        <f>SUM('[2]Jun Summary Report '!J22, '[2]May Summary Report '!J22, '[2]Apr Summary Report'!J22, '[2]Mar Summary Report'!J22, '[2]Feb Summary Report '!J22, '[2]Jan Summary Report'!J22, '[2]Dec Summary Report'!J22, '[2]Nov Summary Report  '!J22,'[2]Oct Summary Report '!J22,'[2]Sept Summary Report'!J22,'[2]Aug Summary Report '!J22,'[2]July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6"/>
      <c r="C23" s="34"/>
      <c r="D23" s="30">
        <v>0</v>
      </c>
      <c r="E23" s="34"/>
      <c r="F23" s="30">
        <f>SUM('[2]Jun Summary Report '!F23, '[2]May Summary Report '!F23, '[2]Apr Summary Report'!F23, '[2]Mar Summary Report'!F23, '[2]Feb Summary Report '!F23, '[2]Jan Summary Report'!F23, '[2]Dec Summary Report'!F23, '[2]Nov Summary Report  '!F23,'[2]Oct Summary Report '!F23,'[2]Sept Summary Report'!F23,'[2]Aug Summary Report '!F23,'[2]July Summary Report'!F23)</f>
        <v>0</v>
      </c>
      <c r="G23" s="34">
        <v>15</v>
      </c>
      <c r="H23" s="71">
        <f>SUM('[2]Jun Summary Report '!H23, '[2]May Summary Report '!H23, '[2]Apr Summary Report'!H23, '[2]Mar Summary Report'!H23, '[2]Feb Summary Report '!H23, '[2]Jan Summary Report'!H23, '[2]Dec Summary Report'!H23, '[2]Nov Summary Report  '!H23,'[2]Oct Summary Report '!H23,'[2]Sept Summary Report'!H23,'[2]Aug Summary Report '!H23,'[2]July Summary Report'!H23)</f>
        <v>2210977.71</v>
      </c>
      <c r="I23" s="34">
        <f>SUM('[2]Jun Summary Report '!I23, '[2]May Summary Report '!I23, '[2]Apr Summary Report'!I23, '[2]Mar Summary Report'!I23, '[2]Feb Summary Report '!I23, '[2]Jan Summary Report'!I23, '[2]Dec Summary Report'!I23, '[2]Nov Summary Report  '!I23,'[2]Oct Summary Report '!I23,'[2]Sept Summary Report'!I23,'[2]Aug Summary Report '!I23,'[2]July Summary Report'!I23)</f>
        <v>0</v>
      </c>
      <c r="J23" s="34">
        <f>SUM('[2]Jun Summary Report '!J23, '[2]May Summary Report '!J23, '[2]Apr Summary Report'!J23, '[2]Mar Summary Report'!J23, '[2]Feb Summary Report '!J23, '[2]Jan Summary Report'!J23, '[2]Dec Summary Report'!J23, '[2]Nov Summary Report  '!J23,'[2]Oct Summary Report '!J23,'[2]Sept Summary Report'!J23,'[2]Aug Summary Report '!J23,'[2]July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316</v>
      </c>
      <c r="B24" s="66"/>
      <c r="C24" s="34"/>
      <c r="D24" s="30"/>
      <c r="E24" s="34"/>
      <c r="F24" s="30"/>
      <c r="G24" s="34">
        <v>16</v>
      </c>
      <c r="H24" s="71">
        <f>SUM('[2]Jun Summary Report '!H24, '[2]May Summary Report '!H24, '[2]Apr Summary Report'!H24, '[2]Mar Summary Report'!H24, '[2]Feb Summary Report '!H24, '[2]Jan Summary Report'!H24, '[2]Dec Summary Report'!H24, '[2]Nov Summary Report  '!H24,'[2]Oct Summary Report '!H24,'[2]Sept Summary Report'!H24,'[2]Aug Summary Report '!H24,'[2]July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69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6"/>
      <c r="C26" s="72"/>
      <c r="D26" s="30">
        <v>0</v>
      </c>
      <c r="E26" s="72"/>
      <c r="F26" s="30">
        <f>SUM(F18:F24)</f>
        <v>0</v>
      </c>
      <c r="G26" s="35">
        <f>SUM(G18:G24)</f>
        <v>468</v>
      </c>
      <c r="H26" s="31">
        <f>SUM(H18:H24)</f>
        <v>4718427.46</v>
      </c>
      <c r="I26" s="73" t="e">
        <f>SUM('[2]Jun Summary Report '!I26,'[2]May Summary Report '!I26,'[2]Apr Summary Report'!I26,'[2]Mar Summary Report'!I26,'[2]Feb Summary Report '!I26,'[2]Jan Summary Report'!I27,'[2]Dec Summary Report'!I27,'[2]Nov Summary Report  '!I26,'[2]Oct Summary Report '!I26,'[2]Sept Summary Report'!I26,'[2]Aug Summary Report '!I26,'[2]July Summary Report'!I26)</f>
        <v>#REF!</v>
      </c>
      <c r="J26" s="73" t="e">
        <f>SUM('[2]Jun Summary Report '!J26,'[2]May Summary Report '!J26,'[2]Apr Summary Report'!J26,'[2]Mar Summary Report'!J26,'[2]Feb Summary Report '!J26,'[2]Jan Summary Report'!J27,'[2]Dec Summary Report'!J27,'[2]Nov Summary Report  '!J26,'[2]Oct Summary Report '!J26,'[2]Sept Summary Report'!J26,'[2]Aug Summary Report '!J26,'[2]July Summary Report'!J26)</f>
        <v>#REF!</v>
      </c>
      <c r="K26" s="72">
        <v>258</v>
      </c>
      <c r="L26" s="71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4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6"/>
      <c r="C28" s="10" t="s">
        <v>1</v>
      </c>
      <c r="D28" s="28"/>
      <c r="E28" s="10" t="s">
        <v>1</v>
      </c>
      <c r="F28" s="28"/>
      <c r="G28" s="41" t="s">
        <v>1</v>
      </c>
      <c r="H28" s="74"/>
      <c r="I28" s="10" t="s">
        <v>1</v>
      </c>
      <c r="J28" s="2"/>
      <c r="K28" s="41" t="s">
        <v>1</v>
      </c>
      <c r="L28" s="2"/>
      <c r="M28" s="75"/>
      <c r="N28" s="51"/>
    </row>
    <row r="29" spans="1:14" ht="15.75" customHeight="1" x14ac:dyDescent="0.3">
      <c r="A29" s="1" t="s">
        <v>9</v>
      </c>
      <c r="B29" s="66"/>
      <c r="C29" s="73"/>
      <c r="D29" s="28"/>
      <c r="E29" s="73"/>
      <c r="F29" s="28"/>
      <c r="G29" s="73"/>
      <c r="H29" s="26"/>
      <c r="I29" s="73">
        <f>SUM('[2]Jun Summary Report '!I29,'[2]May Summary Report '!I29,'[2]Apr Summary Report'!I29,'[2]Mar Summary Report'!I29,'[2]Feb Summary Report '!I29,'[2]Jan Summary Report'!I30,'[2]Dec Summary Report'!I30,'[2]Nov Summary Report  '!I29,'[2]Oct Summary Report '!I29,'[2]Sept Summary Report'!I29,'[2]Aug Summary Report '!I29,'[2]July Summary Report'!I29)</f>
        <v>0</v>
      </c>
      <c r="J29" s="73">
        <f>SUM('[2]Jun Summary Report '!J29,'[2]May Summary Report '!J29,'[2]Apr Summary Report'!J29,'[2]Mar Summary Report'!J29,'[2]Feb Summary Report '!J29,'[2]Jan Summary Report'!J30,'[2]Dec Summary Report'!J30,'[2]Nov Summary Report  '!J29,'[2]Oct Summary Report '!J29,'[2]Sept Summary Report'!J29,'[2]Aug Summary Report '!J29,'[2]July Summary Report'!J29)</f>
        <v>0</v>
      </c>
      <c r="K29" s="73"/>
      <c r="L29" s="28"/>
      <c r="M29" s="75"/>
      <c r="N29" s="48">
        <f>L29/L35</f>
        <v>0</v>
      </c>
    </row>
    <row r="30" spans="1:14" ht="15" customHeight="1" x14ac:dyDescent="0.3">
      <c r="A30" s="1" t="s">
        <v>19</v>
      </c>
      <c r="B30" s="66"/>
      <c r="C30" s="73"/>
      <c r="D30" s="28"/>
      <c r="E30" s="73"/>
      <c r="F30" s="28"/>
      <c r="G30" s="73"/>
      <c r="H30" s="28"/>
      <c r="I30" s="73">
        <f>SUM('[2]Jun Summary Report '!I30,'[2]May Summary Report '!I30,'[2]Apr Summary Report'!I30,'[2]Mar Summary Report'!I30,'[2]Feb Summary Report '!I30,'[2]Jan Summary Report'!I31,'[2]Dec Summary Report'!I31,'[2]Nov Summary Report  '!I30,'[2]Oct Summary Report '!I30,'[2]Sept Summary Report'!I30,'[2]Aug Summary Report '!I30,'[2]July Summary Report'!I30)</f>
        <v>0</v>
      </c>
      <c r="J30" s="73">
        <f>SUM('[2]Jun Summary Report '!J30,'[2]May Summary Report '!J30,'[2]Apr Summary Report'!J30,'[2]Mar Summary Report'!J30,'[2]Feb Summary Report '!J30,'[2]Jan Summary Report'!J31,'[2]Dec Summary Report'!J31,'[2]Nov Summary Report  '!J30,'[2]Oct Summary Report '!J30,'[2]Sept Summary Report'!J30,'[2]Aug Summary Report '!J30,'[2]July Summary Report'!J30)</f>
        <v>0</v>
      </c>
      <c r="K30" s="73"/>
      <c r="L30" s="28"/>
      <c r="M30" s="75"/>
      <c r="N30" s="49">
        <v>0</v>
      </c>
    </row>
    <row r="31" spans="1:14" ht="15" customHeight="1" x14ac:dyDescent="0.3">
      <c r="A31" s="1" t="s">
        <v>38</v>
      </c>
      <c r="B31" s="66"/>
      <c r="C31" s="73"/>
      <c r="D31" s="28"/>
      <c r="E31" s="73"/>
      <c r="F31" s="28"/>
      <c r="G31" s="73"/>
      <c r="H31" s="28"/>
      <c r="I31" s="73">
        <f>SUM('[2]Jun Summary Report '!I31,'[2]May Summary Report '!I31,'[2]Apr Summary Report'!I31,'[2]Mar Summary Report'!I31,'[2]Feb Summary Report '!I31,'[2]Jan Summary Report'!I32,'[2]Dec Summary Report'!I32,'[2]Nov Summary Report  '!I31,'[2]Oct Summary Report '!I31,'[2]Sept Summary Report'!I31,'[2]Aug Summary Report '!I31,'[2]July Summary Report'!I31)</f>
        <v>0</v>
      </c>
      <c r="J31" s="73">
        <f>SUM('[2]Jun Summary Report '!J31,'[2]May Summary Report '!J31,'[2]Apr Summary Report'!J31,'[2]Mar Summary Report'!J31,'[2]Feb Summary Report '!J31,'[2]Jan Summary Report'!J32,'[2]Dec Summary Report'!J32,'[2]Nov Summary Report  '!J31,'[2]Oct Summary Report '!J31,'[2]Sept Summary Report'!J31,'[2]Aug Summary Report '!J31,'[2]July Summary Report'!J31)</f>
        <v>0</v>
      </c>
      <c r="K31" s="73"/>
      <c r="L31" s="28"/>
      <c r="M31" s="75"/>
      <c r="N31" s="50">
        <f>L31/L35</f>
        <v>0</v>
      </c>
    </row>
    <row r="32" spans="1:14" ht="15.75" customHeight="1" x14ac:dyDescent="0.3">
      <c r="A32" s="1" t="s">
        <v>10</v>
      </c>
      <c r="B32" s="66"/>
      <c r="C32" s="73"/>
      <c r="D32" s="28"/>
      <c r="E32" s="73"/>
      <c r="F32" s="28"/>
      <c r="G32" s="73"/>
      <c r="H32" s="28"/>
      <c r="I32" s="73">
        <f>SUM('[2]Jun Summary Report '!I32,'[2]May Summary Report '!I32,'[2]Apr Summary Report'!I32,'[2]Mar Summary Report'!I32,'[2]Feb Summary Report '!I32,'[2]Jan Summary Report'!I33,'[2]Dec Summary Report'!I33,'[2]Nov Summary Report  '!I32,'[2]Oct Summary Report '!I32,'[2]Sept Summary Report'!I32,'[2]Aug Summary Report '!I32,'[2]July Summary Report'!I32)</f>
        <v>0</v>
      </c>
      <c r="J32" s="73">
        <f>SUM('[2]Jun Summary Report '!J32,'[2]May Summary Report '!J32,'[2]Apr Summary Report'!J32,'[2]Mar Summary Report'!J32,'[2]Feb Summary Report '!J32,'[2]Jan Summary Report'!J33,'[2]Dec Summary Report'!J33,'[2]Nov Summary Report  '!J32,'[2]Oct Summary Report '!J32,'[2]Sept Summary Report'!J32,'[2]Aug Summary Report '!J32,'[2]July Summary Report'!J32)</f>
        <v>0</v>
      </c>
      <c r="K32" s="73"/>
      <c r="L32" s="28"/>
      <c r="M32" s="75"/>
      <c r="N32" s="48">
        <v>0</v>
      </c>
    </row>
    <row r="33" spans="1:14" ht="31.5" customHeight="1" x14ac:dyDescent="0.3">
      <c r="A33" s="3" t="s">
        <v>18</v>
      </c>
      <c r="B33" s="66"/>
      <c r="C33" s="35"/>
      <c r="D33" s="27">
        <v>0</v>
      </c>
      <c r="E33" s="76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5"/>
    </row>
    <row r="34" spans="1:14" ht="5.25" customHeight="1" x14ac:dyDescent="0.3">
      <c r="A34" s="77"/>
      <c r="B34" s="66"/>
      <c r="C34" s="78"/>
      <c r="D34" s="29"/>
      <c r="E34" s="70"/>
      <c r="F34" s="29"/>
      <c r="G34" s="70"/>
      <c r="H34" s="32"/>
      <c r="I34" s="70"/>
      <c r="J34" s="14"/>
      <c r="K34" s="70"/>
      <c r="L34" s="29"/>
      <c r="M34" s="11"/>
      <c r="N34" s="14"/>
    </row>
    <row r="35" spans="1:14" ht="31.5" customHeight="1" x14ac:dyDescent="0.3">
      <c r="A35" s="15" t="s">
        <v>35</v>
      </c>
      <c r="B35" s="66"/>
      <c r="C35" s="79"/>
      <c r="D35" s="27">
        <f>SUM(D26,D33)</f>
        <v>0</v>
      </c>
      <c r="E35" s="80"/>
      <c r="F35" s="27">
        <f>F26</f>
        <v>0</v>
      </c>
      <c r="G35" s="79">
        <f>SUM(G26,G33)</f>
        <v>468</v>
      </c>
      <c r="H35" s="31">
        <f>SUM(H26,H33)</f>
        <v>4718427.46</v>
      </c>
      <c r="I35" s="81" t="e">
        <f>SUM(#REF!+I33)</f>
        <v>#REF!</v>
      </c>
      <c r="J35" s="14" t="e">
        <f>SUM(#REF!+J33)</f>
        <v>#REF!</v>
      </c>
      <c r="K35" s="79"/>
      <c r="L35" s="27">
        <f>SUM(L26,L33)</f>
        <v>4718427.46</v>
      </c>
      <c r="M35" s="11"/>
      <c r="N35" s="42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8"/>
  <sheetViews>
    <sheetView workbookViewId="0">
      <selection activeCell="H11" sqref="H11"/>
    </sheetView>
  </sheetViews>
  <sheetFormatPr defaultRowHeight="14.4" x14ac:dyDescent="0.3"/>
  <cols>
    <col min="1" max="1" width="32.33203125" style="52" customWidth="1"/>
    <col min="2" max="2" width="15" style="88" customWidth="1"/>
    <col min="3" max="3" width="15.44140625" style="88" customWidth="1"/>
    <col min="4" max="4" width="16.33203125" style="88" customWidth="1"/>
    <col min="5" max="5" width="18.88671875" style="52" customWidth="1"/>
    <col min="6" max="6" width="14.44140625" bestFit="1" customWidth="1"/>
  </cols>
  <sheetData>
    <row r="1" spans="1:5" ht="23.4" customHeight="1" x14ac:dyDescent="0.3">
      <c r="A1" s="199" t="s">
        <v>705</v>
      </c>
      <c r="B1" s="199"/>
      <c r="C1" s="199"/>
      <c r="D1" s="199"/>
      <c r="E1" s="199"/>
    </row>
    <row r="2" spans="1:5" ht="23.4" customHeight="1" x14ac:dyDescent="0.3">
      <c r="A2" s="199"/>
      <c r="B2" s="199"/>
      <c r="C2" s="199"/>
      <c r="D2" s="199"/>
      <c r="E2" s="199"/>
    </row>
    <row r="3" spans="1:5" ht="23.4" customHeight="1" x14ac:dyDescent="0.3">
      <c r="A3" s="199"/>
      <c r="B3" s="199"/>
      <c r="C3" s="199"/>
      <c r="D3" s="199"/>
      <c r="E3" s="199"/>
    </row>
    <row r="4" spans="1:5" ht="23.4" customHeight="1" x14ac:dyDescent="0.3">
      <c r="A4" s="200" t="s">
        <v>706</v>
      </c>
      <c r="B4" s="200"/>
      <c r="C4" s="200"/>
      <c r="D4" s="200"/>
      <c r="E4" s="200"/>
    </row>
    <row r="5" spans="1:5" ht="15" customHeight="1" x14ac:dyDescent="0.45">
      <c r="A5" s="87"/>
    </row>
    <row r="6" spans="1:5" x14ac:dyDescent="0.3">
      <c r="A6" s="99" t="s">
        <v>46</v>
      </c>
      <c r="B6" s="100" t="s">
        <v>743</v>
      </c>
      <c r="C6" s="100" t="s">
        <v>744</v>
      </c>
      <c r="D6" s="100" t="s">
        <v>182</v>
      </c>
      <c r="E6" s="99" t="s">
        <v>47</v>
      </c>
    </row>
    <row r="7" spans="1:5" x14ac:dyDescent="0.3">
      <c r="A7" s="52" t="s">
        <v>92</v>
      </c>
      <c r="B7" s="139">
        <v>1217810.3500000001</v>
      </c>
      <c r="C7" s="139">
        <v>766924.84</v>
      </c>
      <c r="D7" s="139">
        <v>336264.03</v>
      </c>
      <c r="E7" s="88">
        <f>SUM(Table1[[#This Row],[Jul]:[Sept]])</f>
        <v>2320999.2199999997</v>
      </c>
    </row>
    <row r="8" spans="1:5" x14ac:dyDescent="0.3">
      <c r="A8" s="52" t="s">
        <v>128</v>
      </c>
      <c r="B8" s="139">
        <v>602220.5</v>
      </c>
      <c r="C8" s="139">
        <v>198939.98</v>
      </c>
      <c r="D8" s="139">
        <v>304353.63</v>
      </c>
      <c r="E8" s="88">
        <f>SUM(Table1[[#This Row],[Jul]:[Sept]])</f>
        <v>1105514.1099999999</v>
      </c>
    </row>
    <row r="9" spans="1:5" x14ac:dyDescent="0.3">
      <c r="A9" s="52" t="s">
        <v>63</v>
      </c>
      <c r="B9" s="139">
        <v>165138.21</v>
      </c>
      <c r="C9" s="139">
        <v>50719.77</v>
      </c>
      <c r="D9" s="139">
        <v>30164.18</v>
      </c>
      <c r="E9" s="88">
        <f>SUM(Table1[[#This Row],[Jul]:[Sept]])</f>
        <v>246022.15999999997</v>
      </c>
    </row>
    <row r="10" spans="1:5" x14ac:dyDescent="0.3">
      <c r="A10" s="52" t="s">
        <v>84</v>
      </c>
      <c r="B10" s="139">
        <v>134559.82999999999</v>
      </c>
      <c r="C10" s="139">
        <v>24461.07</v>
      </c>
      <c r="D10" s="139">
        <v>20451.810000000001</v>
      </c>
      <c r="E10" s="88">
        <f>SUM(Table1[[#This Row],[Jul]:[Sept]])</f>
        <v>179472.71</v>
      </c>
    </row>
    <row r="11" spans="1:5" x14ac:dyDescent="0.3">
      <c r="A11" s="52" t="s">
        <v>94</v>
      </c>
      <c r="B11" s="139">
        <v>132111.87</v>
      </c>
      <c r="C11" s="139">
        <v>106558.65</v>
      </c>
      <c r="D11" s="139">
        <v>117712.38</v>
      </c>
      <c r="E11" s="88">
        <f>SUM(Table1[[#This Row],[Jul]:[Sept]])</f>
        <v>356382.9</v>
      </c>
    </row>
    <row r="12" spans="1:5" x14ac:dyDescent="0.3">
      <c r="A12" s="52" t="s">
        <v>194</v>
      </c>
      <c r="B12" s="139">
        <v>95264.21</v>
      </c>
      <c r="C12" s="139">
        <v>1153.58</v>
      </c>
      <c r="D12" s="139">
        <v>1879.08</v>
      </c>
      <c r="E12" s="88">
        <f>SUM(Table1[[#This Row],[Jul]:[Sept]])</f>
        <v>98296.87000000001</v>
      </c>
    </row>
    <row r="13" spans="1:5" x14ac:dyDescent="0.3">
      <c r="A13" s="52" t="s">
        <v>510</v>
      </c>
      <c r="B13" s="139">
        <v>92034.22</v>
      </c>
      <c r="C13" s="139">
        <v>20076.599999999999</v>
      </c>
      <c r="D13" s="139">
        <v>106235.28</v>
      </c>
      <c r="E13" s="88">
        <f>SUM(Table1[[#This Row],[Jul]:[Sept]])</f>
        <v>218346.1</v>
      </c>
    </row>
    <row r="14" spans="1:5" x14ac:dyDescent="0.3">
      <c r="A14" s="52" t="s">
        <v>64</v>
      </c>
      <c r="B14" s="139">
        <v>86097.87</v>
      </c>
      <c r="C14" s="139">
        <v>321182.95</v>
      </c>
      <c r="D14" s="139">
        <v>141287.24</v>
      </c>
      <c r="E14" s="88">
        <f>SUM(Table1[[#This Row],[Jul]:[Sept]])</f>
        <v>548568.06000000006</v>
      </c>
    </row>
    <row r="15" spans="1:5" x14ac:dyDescent="0.3">
      <c r="A15" s="52" t="s">
        <v>69</v>
      </c>
      <c r="B15" s="139">
        <v>70607.570000000007</v>
      </c>
      <c r="C15" s="139">
        <v>15148.9</v>
      </c>
      <c r="D15" s="139">
        <v>50803</v>
      </c>
      <c r="E15" s="88">
        <f>SUM(Table1[[#This Row],[Jul]:[Sept]])</f>
        <v>136559.47</v>
      </c>
    </row>
    <row r="16" spans="1:5" x14ac:dyDescent="0.3">
      <c r="A16" s="52" t="s">
        <v>156</v>
      </c>
      <c r="B16" s="139">
        <v>60944.84</v>
      </c>
      <c r="C16" s="139">
        <v>441363.48</v>
      </c>
      <c r="D16" s="139">
        <v>477276.74</v>
      </c>
      <c r="E16" s="88">
        <f>SUM(Table1[[#This Row],[Jul]:[Sept]])</f>
        <v>979585.05999999994</v>
      </c>
    </row>
    <row r="17" spans="1:5" x14ac:dyDescent="0.3">
      <c r="A17" s="52" t="s">
        <v>154</v>
      </c>
      <c r="B17" s="139">
        <v>58531.64</v>
      </c>
      <c r="C17" s="139">
        <v>56549.85</v>
      </c>
      <c r="D17" s="139">
        <v>5470.02</v>
      </c>
      <c r="E17" s="88">
        <f>SUM(Table1[[#This Row],[Jul]:[Sept]])</f>
        <v>120551.51</v>
      </c>
    </row>
    <row r="18" spans="1:5" x14ac:dyDescent="0.3">
      <c r="A18" s="52" t="s">
        <v>119</v>
      </c>
      <c r="B18" s="139">
        <v>57060.82</v>
      </c>
      <c r="C18" s="139"/>
      <c r="D18" s="139">
        <v>39564.1</v>
      </c>
      <c r="E18" s="88">
        <f>SUM(Table1[[#This Row],[Jul]:[Sept]])</f>
        <v>96624.92</v>
      </c>
    </row>
    <row r="19" spans="1:5" x14ac:dyDescent="0.3">
      <c r="A19" s="52" t="s">
        <v>106</v>
      </c>
      <c r="B19" s="139">
        <v>45536.85</v>
      </c>
      <c r="C19" s="139">
        <v>14849</v>
      </c>
      <c r="D19" s="139">
        <v>492265.34</v>
      </c>
      <c r="E19" s="88">
        <f>SUM(Table1[[#This Row],[Jul]:[Sept]])</f>
        <v>552651.19000000006</v>
      </c>
    </row>
    <row r="20" spans="1:5" x14ac:dyDescent="0.3">
      <c r="A20" s="52" t="s">
        <v>82</v>
      </c>
      <c r="B20" s="139">
        <v>45441.14</v>
      </c>
      <c r="C20" s="139">
        <v>243519.6</v>
      </c>
      <c r="D20" s="139">
        <v>118178.8</v>
      </c>
      <c r="E20" s="88">
        <f>SUM(Table1[[#This Row],[Jul]:[Sept]])</f>
        <v>407139.54</v>
      </c>
    </row>
    <row r="21" spans="1:5" x14ac:dyDescent="0.3">
      <c r="A21" s="52" t="s">
        <v>328</v>
      </c>
      <c r="B21" s="139">
        <v>41249.32</v>
      </c>
      <c r="C21" s="139">
        <v>60996.42</v>
      </c>
      <c r="D21" s="139">
        <v>305870.07</v>
      </c>
      <c r="E21" s="88">
        <f>SUM(Table1[[#This Row],[Jul]:[Sept]])</f>
        <v>408115.81</v>
      </c>
    </row>
    <row r="22" spans="1:5" x14ac:dyDescent="0.3">
      <c r="A22" s="52" t="s">
        <v>79</v>
      </c>
      <c r="B22" s="139">
        <v>39783</v>
      </c>
      <c r="C22" s="139">
        <v>11000</v>
      </c>
      <c r="D22" s="139">
        <v>10486</v>
      </c>
      <c r="E22" s="88">
        <f>SUM(Table1[[#This Row],[Jul]:[Sept]])</f>
        <v>61269</v>
      </c>
    </row>
    <row r="23" spans="1:5" x14ac:dyDescent="0.3">
      <c r="A23" s="52" t="s">
        <v>89</v>
      </c>
      <c r="B23" s="139">
        <v>39289.120000000003</v>
      </c>
      <c r="C23" s="139">
        <v>3853.94</v>
      </c>
      <c r="D23" s="139">
        <v>32505.21</v>
      </c>
      <c r="E23" s="88">
        <f>SUM(Table1[[#This Row],[Jul]:[Sept]])</f>
        <v>75648.27</v>
      </c>
    </row>
    <row r="24" spans="1:5" x14ac:dyDescent="0.3">
      <c r="A24" s="52" t="s">
        <v>152</v>
      </c>
      <c r="B24" s="139">
        <v>38678.699999999997</v>
      </c>
      <c r="C24" s="139">
        <v>20048.509999999998</v>
      </c>
      <c r="D24" s="139">
        <v>18962.18</v>
      </c>
      <c r="E24" s="88">
        <f>SUM(Table1[[#This Row],[Jul]:[Sept]])</f>
        <v>77689.389999999985</v>
      </c>
    </row>
    <row r="25" spans="1:5" x14ac:dyDescent="0.3">
      <c r="A25" s="52" t="s">
        <v>195</v>
      </c>
      <c r="B25" s="139">
        <v>36960</v>
      </c>
      <c r="C25" s="139">
        <v>42400</v>
      </c>
      <c r="D25" s="139">
        <v>109888.85</v>
      </c>
      <c r="E25" s="88">
        <f>SUM(Table1[[#This Row],[Jul]:[Sept]])</f>
        <v>189248.85</v>
      </c>
    </row>
    <row r="26" spans="1:5" x14ac:dyDescent="0.3">
      <c r="A26" s="52" t="s">
        <v>52</v>
      </c>
      <c r="B26" s="139">
        <v>35813.919999999998</v>
      </c>
      <c r="C26" s="139">
        <v>1656.83</v>
      </c>
      <c r="D26" s="139">
        <v>1074.8399999999999</v>
      </c>
      <c r="E26" s="88">
        <f>SUM(Table1[[#This Row],[Jul]:[Sept]])</f>
        <v>38545.589999999997</v>
      </c>
    </row>
    <row r="27" spans="1:5" x14ac:dyDescent="0.3">
      <c r="A27" s="52" t="s">
        <v>329</v>
      </c>
      <c r="B27" s="139">
        <v>31977</v>
      </c>
      <c r="C27" s="139">
        <v>1618</v>
      </c>
      <c r="D27" s="139"/>
      <c r="E27" s="88">
        <f>SUM(Table1[[#This Row],[Jul]:[Sept]])</f>
        <v>33595</v>
      </c>
    </row>
    <row r="28" spans="1:5" x14ac:dyDescent="0.3">
      <c r="A28" s="52" t="s">
        <v>229</v>
      </c>
      <c r="B28" s="139">
        <v>31112.98</v>
      </c>
      <c r="C28" s="139">
        <v>114319.95</v>
      </c>
      <c r="D28" s="139">
        <v>31910.01</v>
      </c>
      <c r="E28" s="88">
        <f>SUM(Table1[[#This Row],[Jul]:[Sept]])</f>
        <v>177342.94</v>
      </c>
    </row>
    <row r="29" spans="1:5" x14ac:dyDescent="0.3">
      <c r="A29" s="52" t="s">
        <v>413</v>
      </c>
      <c r="B29" s="139">
        <v>28027.05</v>
      </c>
      <c r="C29" s="139">
        <v>369.54</v>
      </c>
      <c r="D29" s="139">
        <v>21369.759999999998</v>
      </c>
      <c r="E29" s="88">
        <f>SUM(Table1[[#This Row],[Jul]:[Sept]])</f>
        <v>49766.35</v>
      </c>
    </row>
    <row r="30" spans="1:5" x14ac:dyDescent="0.3">
      <c r="A30" s="52" t="s">
        <v>342</v>
      </c>
      <c r="B30" s="139">
        <v>27525.8</v>
      </c>
      <c r="C30" s="139"/>
      <c r="D30" s="139">
        <v>9509.7099999999991</v>
      </c>
      <c r="E30" s="88">
        <f>SUM(Table1[[#This Row],[Jul]:[Sept]])</f>
        <v>37035.509999999995</v>
      </c>
    </row>
    <row r="31" spans="1:5" x14ac:dyDescent="0.3">
      <c r="A31" s="52" t="s">
        <v>105</v>
      </c>
      <c r="B31" s="139">
        <v>23307.58</v>
      </c>
      <c r="C31" s="139"/>
      <c r="D31" s="139"/>
      <c r="E31" s="88">
        <f>SUM(Table1[[#This Row],[Jul]:[Sept]])</f>
        <v>23307.58</v>
      </c>
    </row>
    <row r="32" spans="1:5" x14ac:dyDescent="0.3">
      <c r="A32" s="52" t="s">
        <v>397</v>
      </c>
      <c r="B32" s="139">
        <v>23056.7</v>
      </c>
      <c r="C32" s="139">
        <v>1741.1</v>
      </c>
      <c r="D32" s="139"/>
      <c r="E32" s="88">
        <f>SUM(Table1[[#This Row],[Jul]:[Sept]])</f>
        <v>24797.8</v>
      </c>
    </row>
    <row r="33" spans="1:5" x14ac:dyDescent="0.3">
      <c r="A33" s="52" t="s">
        <v>107</v>
      </c>
      <c r="B33" s="139">
        <v>22798.7</v>
      </c>
      <c r="C33" s="139">
        <v>18220.009999999998</v>
      </c>
      <c r="D33" s="139">
        <v>13665.66</v>
      </c>
      <c r="E33" s="88">
        <f>SUM(Table1[[#This Row],[Jul]:[Sept]])</f>
        <v>54684.369999999995</v>
      </c>
    </row>
    <row r="34" spans="1:5" x14ac:dyDescent="0.3">
      <c r="A34" s="52" t="s">
        <v>707</v>
      </c>
      <c r="B34" s="139">
        <v>21966.05</v>
      </c>
      <c r="C34" s="139"/>
      <c r="D34" s="139">
        <v>4950</v>
      </c>
      <c r="E34" s="88">
        <f>SUM(Table1[[#This Row],[Jul]:[Sept]])</f>
        <v>26916.05</v>
      </c>
    </row>
    <row r="35" spans="1:5" x14ac:dyDescent="0.3">
      <c r="A35" s="52" t="s">
        <v>673</v>
      </c>
      <c r="B35" s="139">
        <v>18800</v>
      </c>
      <c r="C35" s="139">
        <v>962.5</v>
      </c>
      <c r="D35" s="139">
        <v>5325</v>
      </c>
      <c r="E35" s="88">
        <f>SUM(Table1[[#This Row],[Jul]:[Sept]])</f>
        <v>25087.5</v>
      </c>
    </row>
    <row r="36" spans="1:5" x14ac:dyDescent="0.3">
      <c r="A36" s="52" t="s">
        <v>543</v>
      </c>
      <c r="B36" s="139">
        <v>18043.62</v>
      </c>
      <c r="C36" s="139"/>
      <c r="D36" s="139">
        <v>27281.08</v>
      </c>
      <c r="E36" s="88">
        <f>SUM(Table1[[#This Row],[Jul]:[Sept]])</f>
        <v>45324.7</v>
      </c>
    </row>
    <row r="37" spans="1:5" x14ac:dyDescent="0.3">
      <c r="A37" s="52" t="s">
        <v>143</v>
      </c>
      <c r="B37" s="139">
        <v>17726.759999999998</v>
      </c>
      <c r="C37" s="139">
        <v>6809.88</v>
      </c>
      <c r="D37" s="139">
        <v>1326.79</v>
      </c>
      <c r="E37" s="88">
        <f>SUM(Table1[[#This Row],[Jul]:[Sept]])</f>
        <v>25863.43</v>
      </c>
    </row>
    <row r="38" spans="1:5" x14ac:dyDescent="0.3">
      <c r="A38" s="52" t="s">
        <v>244</v>
      </c>
      <c r="B38" s="139">
        <v>17090.68</v>
      </c>
      <c r="C38" s="139">
        <v>38.47</v>
      </c>
      <c r="D38" s="139"/>
      <c r="E38" s="88">
        <f>SUM(Table1[[#This Row],[Jul]:[Sept]])</f>
        <v>17129.150000000001</v>
      </c>
    </row>
    <row r="39" spans="1:5" x14ac:dyDescent="0.3">
      <c r="A39" s="52" t="s">
        <v>254</v>
      </c>
      <c r="B39" s="139">
        <v>17010</v>
      </c>
      <c r="C39" s="139">
        <v>227.58</v>
      </c>
      <c r="D39" s="139">
        <v>2342.0300000000002</v>
      </c>
      <c r="E39" s="88">
        <f>SUM(Table1[[#This Row],[Jul]:[Sept]])</f>
        <v>19579.61</v>
      </c>
    </row>
    <row r="40" spans="1:5" x14ac:dyDescent="0.3">
      <c r="A40" s="52" t="s">
        <v>149</v>
      </c>
      <c r="B40" s="139">
        <v>16787.419999999998</v>
      </c>
      <c r="C40" s="139">
        <v>16000</v>
      </c>
      <c r="D40" s="139">
        <v>20516.990000000002</v>
      </c>
      <c r="E40" s="88">
        <f>SUM(Table1[[#This Row],[Jul]:[Sept]])</f>
        <v>53304.41</v>
      </c>
    </row>
    <row r="41" spans="1:5" x14ac:dyDescent="0.3">
      <c r="A41" s="52" t="s">
        <v>100</v>
      </c>
      <c r="B41" s="139">
        <v>15399.19</v>
      </c>
      <c r="C41" s="139"/>
      <c r="D41" s="139">
        <v>3165.28</v>
      </c>
      <c r="E41" s="88">
        <f>SUM(Table1[[#This Row],[Jul]:[Sept]])</f>
        <v>18564.47</v>
      </c>
    </row>
    <row r="42" spans="1:5" x14ac:dyDescent="0.3">
      <c r="A42" s="52" t="s">
        <v>547</v>
      </c>
      <c r="B42" s="139">
        <v>14850</v>
      </c>
      <c r="C42" s="139"/>
      <c r="D42" s="139">
        <v>68473</v>
      </c>
      <c r="E42" s="88">
        <f>SUM(Table1[[#This Row],[Jul]:[Sept]])</f>
        <v>83323</v>
      </c>
    </row>
    <row r="43" spans="1:5" x14ac:dyDescent="0.3">
      <c r="A43" s="52" t="s">
        <v>103</v>
      </c>
      <c r="B43" s="139">
        <v>14016.99</v>
      </c>
      <c r="C43" s="139"/>
      <c r="D43" s="139">
        <v>56430.32</v>
      </c>
      <c r="E43" s="88">
        <f>SUM(Table1[[#This Row],[Jul]:[Sept]])</f>
        <v>70447.31</v>
      </c>
    </row>
    <row r="44" spans="1:5" x14ac:dyDescent="0.3">
      <c r="A44" s="52" t="s">
        <v>681</v>
      </c>
      <c r="B44" s="139">
        <v>11590</v>
      </c>
      <c r="C44" s="139">
        <v>22230</v>
      </c>
      <c r="D44" s="139">
        <v>9880</v>
      </c>
      <c r="E44" s="88">
        <f>SUM(Table1[[#This Row],[Jul]:[Sept]])</f>
        <v>43700</v>
      </c>
    </row>
    <row r="45" spans="1:5" x14ac:dyDescent="0.3">
      <c r="A45" s="52" t="s">
        <v>239</v>
      </c>
      <c r="B45" s="139">
        <v>11434.2</v>
      </c>
      <c r="C45" s="139"/>
      <c r="D45" s="139"/>
      <c r="E45" s="88">
        <f>SUM(Table1[[#This Row],[Jul]:[Sept]])</f>
        <v>11434.2</v>
      </c>
    </row>
    <row r="46" spans="1:5" x14ac:dyDescent="0.3">
      <c r="A46" s="52" t="s">
        <v>112</v>
      </c>
      <c r="B46" s="139">
        <v>11422.3</v>
      </c>
      <c r="C46" s="139">
        <v>36464.550000000003</v>
      </c>
      <c r="D46" s="139">
        <v>8028.56</v>
      </c>
      <c r="E46" s="88">
        <f>SUM(Table1[[#This Row],[Jul]:[Sept]])</f>
        <v>55915.41</v>
      </c>
    </row>
    <row r="47" spans="1:5" x14ac:dyDescent="0.3">
      <c r="A47" s="52" t="s">
        <v>504</v>
      </c>
      <c r="B47" s="139">
        <v>11025.21</v>
      </c>
      <c r="C47" s="139"/>
      <c r="D47" s="139">
        <v>4093.1</v>
      </c>
      <c r="E47" s="88">
        <f>SUM(Table1[[#This Row],[Jul]:[Sept]])</f>
        <v>15118.31</v>
      </c>
    </row>
    <row r="48" spans="1:5" x14ac:dyDescent="0.3">
      <c r="A48" s="52" t="s">
        <v>70</v>
      </c>
      <c r="B48" s="139">
        <v>9532.4</v>
      </c>
      <c r="C48" s="139"/>
      <c r="D48" s="139">
        <v>2901.8</v>
      </c>
      <c r="E48" s="88">
        <f>SUM(Table1[[#This Row],[Jul]:[Sept]])</f>
        <v>12434.2</v>
      </c>
    </row>
    <row r="49" spans="1:5" x14ac:dyDescent="0.3">
      <c r="A49" s="52" t="s">
        <v>53</v>
      </c>
      <c r="B49" s="139">
        <v>8970</v>
      </c>
      <c r="C49" s="139"/>
      <c r="D49" s="139">
        <v>382.8</v>
      </c>
      <c r="E49" s="88">
        <f>SUM(Table1[[#This Row],[Jul]:[Sept]])</f>
        <v>9352.7999999999993</v>
      </c>
    </row>
    <row r="50" spans="1:5" x14ac:dyDescent="0.3">
      <c r="A50" s="52" t="s">
        <v>304</v>
      </c>
      <c r="B50" s="139">
        <v>8467.7999999999993</v>
      </c>
      <c r="C50" s="139">
        <v>1584.55</v>
      </c>
      <c r="D50" s="139">
        <v>4743.22</v>
      </c>
      <c r="E50" s="88">
        <f>SUM(Table1[[#This Row],[Jul]:[Sept]])</f>
        <v>14795.57</v>
      </c>
    </row>
    <row r="51" spans="1:5" x14ac:dyDescent="0.3">
      <c r="A51" s="52" t="s">
        <v>146</v>
      </c>
      <c r="B51" s="139">
        <v>7493.03</v>
      </c>
      <c r="C51" s="139">
        <v>514.84</v>
      </c>
      <c r="D51" s="139">
        <v>293.2</v>
      </c>
      <c r="E51" s="88">
        <f>SUM(Table1[[#This Row],[Jul]:[Sept]])</f>
        <v>8301.07</v>
      </c>
    </row>
    <row r="52" spans="1:5" x14ac:dyDescent="0.3">
      <c r="A52" s="52" t="s">
        <v>302</v>
      </c>
      <c r="B52" s="139">
        <v>7408.61</v>
      </c>
      <c r="C52" s="139">
        <v>975</v>
      </c>
      <c r="D52" s="139"/>
      <c r="E52" s="88">
        <f>SUM(Table1[[#This Row],[Jul]:[Sept]])</f>
        <v>8383.61</v>
      </c>
    </row>
    <row r="53" spans="1:5" x14ac:dyDescent="0.3">
      <c r="A53" s="52" t="s">
        <v>157</v>
      </c>
      <c r="B53" s="139">
        <v>7322.19</v>
      </c>
      <c r="C53" s="139">
        <v>23092.5</v>
      </c>
      <c r="D53" s="139">
        <v>14782.37</v>
      </c>
      <c r="E53" s="88">
        <f>SUM(Table1[[#This Row],[Jul]:[Sept]])</f>
        <v>45197.06</v>
      </c>
    </row>
    <row r="54" spans="1:5" x14ac:dyDescent="0.3">
      <c r="A54" s="52" t="s">
        <v>205</v>
      </c>
      <c r="B54" s="139">
        <v>7125</v>
      </c>
      <c r="C54" s="139">
        <v>4500</v>
      </c>
      <c r="D54" s="139"/>
      <c r="E54" s="88">
        <f>SUM(Table1[[#This Row],[Jul]:[Sept]])</f>
        <v>11625</v>
      </c>
    </row>
    <row r="55" spans="1:5" x14ac:dyDescent="0.3">
      <c r="A55" s="52" t="s">
        <v>204</v>
      </c>
      <c r="B55" s="139">
        <v>6942.64</v>
      </c>
      <c r="C55" s="139">
        <v>1990.67</v>
      </c>
      <c r="D55" s="139">
        <v>553.71</v>
      </c>
      <c r="E55" s="88">
        <f>SUM(Table1[[#This Row],[Jul]:[Sept]])</f>
        <v>9487.02</v>
      </c>
    </row>
    <row r="56" spans="1:5" x14ac:dyDescent="0.3">
      <c r="A56" s="52" t="s">
        <v>546</v>
      </c>
      <c r="B56" s="139">
        <v>6534.8</v>
      </c>
      <c r="C56" s="139">
        <v>202.5</v>
      </c>
      <c r="D56" s="139"/>
      <c r="E56" s="88">
        <f>SUM(Table1[[#This Row],[Jul]:[Sept]])</f>
        <v>6737.3</v>
      </c>
    </row>
    <row r="57" spans="1:5" x14ac:dyDescent="0.3">
      <c r="A57" s="52" t="s">
        <v>110</v>
      </c>
      <c r="B57" s="139">
        <v>6396.5</v>
      </c>
      <c r="C57" s="139">
        <v>5345.15</v>
      </c>
      <c r="D57" s="139">
        <v>1394</v>
      </c>
      <c r="E57" s="88">
        <f>SUM(Table1[[#This Row],[Jul]:[Sept]])</f>
        <v>13135.65</v>
      </c>
    </row>
    <row r="58" spans="1:5" x14ac:dyDescent="0.3">
      <c r="A58" s="52" t="s">
        <v>708</v>
      </c>
      <c r="B58" s="139">
        <v>6325</v>
      </c>
      <c r="C58" s="139"/>
      <c r="D58" s="139"/>
      <c r="E58" s="88">
        <f>SUM(Table1[[#This Row],[Jul]:[Sept]])</f>
        <v>6325</v>
      </c>
    </row>
    <row r="59" spans="1:5" x14ac:dyDescent="0.3">
      <c r="A59" s="52" t="s">
        <v>477</v>
      </c>
      <c r="B59" s="139">
        <v>6081.08</v>
      </c>
      <c r="C59" s="139">
        <v>5317.18</v>
      </c>
      <c r="D59" s="139">
        <v>6712.5</v>
      </c>
      <c r="E59" s="88">
        <f>SUM(Table1[[#This Row],[Jul]:[Sept]])</f>
        <v>18110.760000000002</v>
      </c>
    </row>
    <row r="60" spans="1:5" x14ac:dyDescent="0.3">
      <c r="A60" s="52" t="s">
        <v>506</v>
      </c>
      <c r="B60" s="139">
        <v>6062</v>
      </c>
      <c r="C60" s="139"/>
      <c r="D60" s="139"/>
      <c r="E60" s="88">
        <f>SUM(Table1[[#This Row],[Jul]:[Sept]])</f>
        <v>6062</v>
      </c>
    </row>
    <row r="61" spans="1:5" x14ac:dyDescent="0.3">
      <c r="A61" s="52" t="s">
        <v>253</v>
      </c>
      <c r="B61" s="139">
        <v>5856</v>
      </c>
      <c r="C61" s="139"/>
      <c r="D61" s="139"/>
      <c r="E61" s="88">
        <f>SUM(Table1[[#This Row],[Jul]:[Sept]])</f>
        <v>5856</v>
      </c>
    </row>
    <row r="62" spans="1:5" x14ac:dyDescent="0.3">
      <c r="A62" s="52" t="s">
        <v>343</v>
      </c>
      <c r="B62" s="139">
        <v>5557.31</v>
      </c>
      <c r="C62" s="139">
        <v>4867.6899999999996</v>
      </c>
      <c r="D62" s="139">
        <v>22.19</v>
      </c>
      <c r="E62" s="88">
        <f>SUM(Table1[[#This Row],[Jul]:[Sept]])</f>
        <v>10447.19</v>
      </c>
    </row>
    <row r="63" spans="1:5" x14ac:dyDescent="0.3">
      <c r="A63" s="52" t="s">
        <v>104</v>
      </c>
      <c r="B63" s="139">
        <v>5488.02</v>
      </c>
      <c r="C63" s="139"/>
      <c r="D63" s="139">
        <v>72766.02</v>
      </c>
      <c r="E63" s="88">
        <f>SUM(Table1[[#This Row],[Jul]:[Sept]])</f>
        <v>78254.040000000008</v>
      </c>
    </row>
    <row r="64" spans="1:5" x14ac:dyDescent="0.3">
      <c r="A64" s="52" t="s">
        <v>266</v>
      </c>
      <c r="B64" s="139">
        <v>5375</v>
      </c>
      <c r="C64" s="139">
        <v>2400</v>
      </c>
      <c r="D64" s="139">
        <v>2400</v>
      </c>
      <c r="E64" s="88">
        <f>SUM(Table1[[#This Row],[Jul]:[Sept]])</f>
        <v>10175</v>
      </c>
    </row>
    <row r="65" spans="1:5" x14ac:dyDescent="0.3">
      <c r="A65" s="52" t="s">
        <v>225</v>
      </c>
      <c r="B65" s="139">
        <v>5236.5</v>
      </c>
      <c r="C65" s="139">
        <v>3146.74</v>
      </c>
      <c r="D65" s="139">
        <v>287.2</v>
      </c>
      <c r="E65" s="88">
        <f>SUM(Table1[[#This Row],[Jul]:[Sept]])</f>
        <v>8670.44</v>
      </c>
    </row>
    <row r="66" spans="1:5" x14ac:dyDescent="0.3">
      <c r="A66" s="52" t="s">
        <v>550</v>
      </c>
      <c r="B66" s="139">
        <v>5231.49</v>
      </c>
      <c r="C66" s="139">
        <v>5829.99</v>
      </c>
      <c r="D66" s="139">
        <v>5734.42</v>
      </c>
      <c r="E66" s="88">
        <f>SUM(Table1[[#This Row],[Jul]:[Sept]])</f>
        <v>16795.900000000001</v>
      </c>
    </row>
    <row r="67" spans="1:5" x14ac:dyDescent="0.3">
      <c r="A67" s="52" t="s">
        <v>58</v>
      </c>
      <c r="B67" s="139">
        <v>4910.68</v>
      </c>
      <c r="C67" s="139"/>
      <c r="D67" s="139"/>
      <c r="E67" s="88">
        <f>SUM(Table1[[#This Row],[Jul]:[Sept]])</f>
        <v>4910.68</v>
      </c>
    </row>
    <row r="68" spans="1:5" x14ac:dyDescent="0.3">
      <c r="A68" s="52" t="s">
        <v>72</v>
      </c>
      <c r="B68" s="139">
        <v>4707.21</v>
      </c>
      <c r="C68" s="139">
        <v>4169.8500000000004</v>
      </c>
      <c r="D68" s="139">
        <v>3803.15</v>
      </c>
      <c r="E68" s="88">
        <f>SUM(Table1[[#This Row],[Jul]:[Sept]])</f>
        <v>12680.210000000001</v>
      </c>
    </row>
    <row r="69" spans="1:5" x14ac:dyDescent="0.3">
      <c r="A69" s="52" t="s">
        <v>212</v>
      </c>
      <c r="B69" s="139">
        <v>4512</v>
      </c>
      <c r="C69" s="139">
        <v>16462</v>
      </c>
      <c r="D69" s="139">
        <v>26793</v>
      </c>
      <c r="E69" s="88">
        <f>SUM(Table1[[#This Row],[Jul]:[Sept]])</f>
        <v>47767</v>
      </c>
    </row>
    <row r="70" spans="1:5" x14ac:dyDescent="0.3">
      <c r="A70" s="52" t="s">
        <v>102</v>
      </c>
      <c r="B70" s="139">
        <v>4271.3500000000004</v>
      </c>
      <c r="C70" s="139">
        <v>6236.06</v>
      </c>
      <c r="D70" s="139">
        <v>4347.9799999999996</v>
      </c>
      <c r="E70" s="88">
        <f>SUM(Table1[[#This Row],[Jul]:[Sept]])</f>
        <v>14855.39</v>
      </c>
    </row>
    <row r="71" spans="1:5" x14ac:dyDescent="0.3">
      <c r="A71" s="52" t="s">
        <v>228</v>
      </c>
      <c r="B71" s="139">
        <v>4036</v>
      </c>
      <c r="C71" s="139">
        <v>9.7899999999999991</v>
      </c>
      <c r="D71" s="139">
        <v>2087.75</v>
      </c>
      <c r="E71" s="88">
        <f>SUM(Table1[[#This Row],[Jul]:[Sept]])</f>
        <v>6133.54</v>
      </c>
    </row>
    <row r="72" spans="1:5" x14ac:dyDescent="0.3">
      <c r="A72" s="52" t="s">
        <v>551</v>
      </c>
      <c r="B72" s="139">
        <v>3872.8</v>
      </c>
      <c r="C72" s="139"/>
      <c r="D72" s="139"/>
      <c r="E72" s="88">
        <f>SUM(Table1[[#This Row],[Jul]:[Sept]])</f>
        <v>3872.8</v>
      </c>
    </row>
    <row r="73" spans="1:5" x14ac:dyDescent="0.3">
      <c r="A73" s="52" t="s">
        <v>207</v>
      </c>
      <c r="B73" s="139">
        <v>3843.21</v>
      </c>
      <c r="C73" s="139">
        <v>2284.11</v>
      </c>
      <c r="D73" s="139">
        <v>399.88</v>
      </c>
      <c r="E73" s="88">
        <f>SUM(Table1[[#This Row],[Jul]:[Sept]])</f>
        <v>6527.2</v>
      </c>
    </row>
    <row r="74" spans="1:5" x14ac:dyDescent="0.3">
      <c r="A74" s="52" t="s">
        <v>331</v>
      </c>
      <c r="B74" s="139">
        <v>3810.58</v>
      </c>
      <c r="C74" s="139"/>
      <c r="D74" s="139"/>
      <c r="E74" s="88">
        <f>SUM(Table1[[#This Row],[Jul]:[Sept]])</f>
        <v>3810.58</v>
      </c>
    </row>
    <row r="75" spans="1:5" x14ac:dyDescent="0.3">
      <c r="A75" s="52" t="s">
        <v>676</v>
      </c>
      <c r="B75" s="139">
        <v>3727.07</v>
      </c>
      <c r="C75" s="139">
        <v>3779.96</v>
      </c>
      <c r="D75" s="139">
        <v>4801.2299999999996</v>
      </c>
      <c r="E75" s="88">
        <f>SUM(Table1[[#This Row],[Jul]:[Sept]])</f>
        <v>12308.26</v>
      </c>
    </row>
    <row r="76" spans="1:5" x14ac:dyDescent="0.3">
      <c r="A76" s="52" t="s">
        <v>682</v>
      </c>
      <c r="B76" s="139">
        <v>3667.79</v>
      </c>
      <c r="C76" s="139"/>
      <c r="D76" s="139"/>
      <c r="E76" s="88">
        <f>SUM(Table1[[#This Row],[Jul]:[Sept]])</f>
        <v>3667.79</v>
      </c>
    </row>
    <row r="77" spans="1:5" x14ac:dyDescent="0.3">
      <c r="A77" s="52" t="s">
        <v>114</v>
      </c>
      <c r="B77" s="139">
        <v>3650</v>
      </c>
      <c r="C77" s="139">
        <v>119</v>
      </c>
      <c r="D77" s="139"/>
      <c r="E77" s="88">
        <f>SUM(Table1[[#This Row],[Jul]:[Sept]])</f>
        <v>3769</v>
      </c>
    </row>
    <row r="78" spans="1:5" x14ac:dyDescent="0.3">
      <c r="A78" s="52" t="s">
        <v>422</v>
      </c>
      <c r="B78" s="139">
        <v>3398</v>
      </c>
      <c r="C78" s="139">
        <v>1095</v>
      </c>
      <c r="D78" s="139"/>
      <c r="E78" s="88">
        <f>SUM(Table1[[#This Row],[Jul]:[Sept]])</f>
        <v>4493</v>
      </c>
    </row>
    <row r="79" spans="1:5" x14ac:dyDescent="0.3">
      <c r="A79" s="52" t="s">
        <v>109</v>
      </c>
      <c r="B79" s="139">
        <v>3368.76</v>
      </c>
      <c r="C79" s="139">
        <v>442.4</v>
      </c>
      <c r="D79" s="139">
        <v>1704.39</v>
      </c>
      <c r="E79" s="88">
        <f>SUM(Table1[[#This Row],[Jul]:[Sept]])</f>
        <v>5515.55</v>
      </c>
    </row>
    <row r="80" spans="1:5" x14ac:dyDescent="0.3">
      <c r="A80" s="52" t="s">
        <v>125</v>
      </c>
      <c r="B80" s="139">
        <v>3250</v>
      </c>
      <c r="C80" s="139">
        <v>2090.98</v>
      </c>
      <c r="D80" s="139"/>
      <c r="E80" s="88">
        <f>SUM(Table1[[#This Row],[Jul]:[Sept]])</f>
        <v>5340.98</v>
      </c>
    </row>
    <row r="81" spans="1:5" x14ac:dyDescent="0.3">
      <c r="A81" s="52" t="s">
        <v>95</v>
      </c>
      <c r="B81" s="139">
        <v>3232.18</v>
      </c>
      <c r="C81" s="139">
        <v>1296.7</v>
      </c>
      <c r="D81" s="139"/>
      <c r="E81" s="88">
        <f>SUM(Table1[[#This Row],[Jul]:[Sept]])</f>
        <v>4528.88</v>
      </c>
    </row>
    <row r="82" spans="1:5" x14ac:dyDescent="0.3">
      <c r="A82" s="52" t="s">
        <v>206</v>
      </c>
      <c r="B82" s="139">
        <v>3154.32</v>
      </c>
      <c r="C82" s="139">
        <v>2345</v>
      </c>
      <c r="D82" s="139">
        <v>4897.51</v>
      </c>
      <c r="E82" s="88">
        <f>SUM(Table1[[#This Row],[Jul]:[Sept]])</f>
        <v>10396.83</v>
      </c>
    </row>
    <row r="83" spans="1:5" x14ac:dyDescent="0.3">
      <c r="A83" s="52" t="s">
        <v>123</v>
      </c>
      <c r="B83" s="139">
        <v>2923.2</v>
      </c>
      <c r="C83" s="139"/>
      <c r="D83" s="139"/>
      <c r="E83" s="88">
        <f>SUM(Table1[[#This Row],[Jul]:[Sept]])</f>
        <v>2923.2</v>
      </c>
    </row>
    <row r="84" spans="1:5" x14ac:dyDescent="0.3">
      <c r="A84" s="52" t="s">
        <v>247</v>
      </c>
      <c r="B84" s="139">
        <v>2829.98</v>
      </c>
      <c r="C84" s="139">
        <v>197</v>
      </c>
      <c r="D84" s="139"/>
      <c r="E84" s="88">
        <f>SUM(Table1[[#This Row],[Jul]:[Sept]])</f>
        <v>3026.98</v>
      </c>
    </row>
    <row r="85" spans="1:5" x14ac:dyDescent="0.3">
      <c r="A85" s="52" t="s">
        <v>421</v>
      </c>
      <c r="B85" s="139">
        <v>2741.04</v>
      </c>
      <c r="C85" s="139">
        <v>3925.98</v>
      </c>
      <c r="D85" s="139">
        <v>34.590000000000003</v>
      </c>
      <c r="E85" s="88">
        <f>SUM(Table1[[#This Row],[Jul]:[Sept]])</f>
        <v>6701.6100000000006</v>
      </c>
    </row>
    <row r="86" spans="1:5" x14ac:dyDescent="0.3">
      <c r="A86" s="52" t="s">
        <v>62</v>
      </c>
      <c r="B86" s="139">
        <v>2686.05</v>
      </c>
      <c r="C86" s="139">
        <v>15421.76</v>
      </c>
      <c r="D86" s="139">
        <v>5338.68</v>
      </c>
      <c r="E86" s="88">
        <f>SUM(Table1[[#This Row],[Jul]:[Sept]])</f>
        <v>23446.49</v>
      </c>
    </row>
    <row r="87" spans="1:5" x14ac:dyDescent="0.3">
      <c r="A87" s="52" t="s">
        <v>311</v>
      </c>
      <c r="B87" s="139">
        <v>2640</v>
      </c>
      <c r="C87" s="139">
        <v>13762.58</v>
      </c>
      <c r="D87" s="139">
        <v>672</v>
      </c>
      <c r="E87" s="88">
        <f>SUM(Table1[[#This Row],[Jul]:[Sept]])</f>
        <v>17074.580000000002</v>
      </c>
    </row>
    <row r="88" spans="1:5" x14ac:dyDescent="0.3">
      <c r="A88" s="52" t="s">
        <v>57</v>
      </c>
      <c r="B88" s="139">
        <v>2566.6799999999998</v>
      </c>
      <c r="C88" s="139">
        <v>601.87</v>
      </c>
      <c r="D88" s="139">
        <v>2299.9899999999998</v>
      </c>
      <c r="E88" s="88">
        <f>SUM(Table1[[#This Row],[Jul]:[Sept]])</f>
        <v>5468.5399999999991</v>
      </c>
    </row>
    <row r="89" spans="1:5" x14ac:dyDescent="0.3">
      <c r="A89" s="52" t="s">
        <v>339</v>
      </c>
      <c r="B89" s="139">
        <v>2405.52</v>
      </c>
      <c r="C89" s="139">
        <v>2696.49</v>
      </c>
      <c r="D89" s="139">
        <v>3488.74</v>
      </c>
      <c r="E89" s="88">
        <f>SUM(Table1[[#This Row],[Jul]:[Sept]])</f>
        <v>8590.75</v>
      </c>
    </row>
    <row r="90" spans="1:5" x14ac:dyDescent="0.3">
      <c r="A90" s="52" t="s">
        <v>675</v>
      </c>
      <c r="B90" s="139">
        <v>2357</v>
      </c>
      <c r="C90" s="139"/>
      <c r="D90" s="139"/>
      <c r="E90" s="88">
        <f>SUM(Table1[[#This Row],[Jul]:[Sept]])</f>
        <v>2357</v>
      </c>
    </row>
    <row r="91" spans="1:5" x14ac:dyDescent="0.3">
      <c r="A91" s="52" t="s">
        <v>227</v>
      </c>
      <c r="B91" s="139">
        <v>2354.69</v>
      </c>
      <c r="C91" s="139">
        <v>2011.91</v>
      </c>
      <c r="D91" s="139">
        <v>44.34</v>
      </c>
      <c r="E91" s="88">
        <f>SUM(Table1[[#This Row],[Jul]:[Sept]])</f>
        <v>4410.9400000000005</v>
      </c>
    </row>
    <row r="92" spans="1:5" x14ac:dyDescent="0.3">
      <c r="A92" s="52" t="s">
        <v>108</v>
      </c>
      <c r="B92" s="139">
        <v>2322.88</v>
      </c>
      <c r="C92" s="139">
        <v>15500.72</v>
      </c>
      <c r="D92" s="139">
        <v>12900.2</v>
      </c>
      <c r="E92" s="88">
        <f>SUM(Table1[[#This Row],[Jul]:[Sept]])</f>
        <v>30723.8</v>
      </c>
    </row>
    <row r="93" spans="1:5" x14ac:dyDescent="0.3">
      <c r="A93" s="52" t="s">
        <v>115</v>
      </c>
      <c r="B93" s="139">
        <v>2181.64</v>
      </c>
      <c r="C93" s="139">
        <v>47211.199999999997</v>
      </c>
      <c r="D93" s="139">
        <v>17934.46</v>
      </c>
      <c r="E93" s="88">
        <f>SUM(Table1[[#This Row],[Jul]:[Sept]])</f>
        <v>67327.299999999988</v>
      </c>
    </row>
    <row r="94" spans="1:5" x14ac:dyDescent="0.3">
      <c r="A94" s="52" t="s">
        <v>236</v>
      </c>
      <c r="B94" s="139">
        <v>2160.92</v>
      </c>
      <c r="C94" s="139">
        <v>2605.3200000000002</v>
      </c>
      <c r="D94" s="139">
        <v>2870.4</v>
      </c>
      <c r="E94" s="88">
        <f>SUM(Table1[[#This Row],[Jul]:[Sept]])</f>
        <v>7636.6399999999994</v>
      </c>
    </row>
    <row r="95" spans="1:5" x14ac:dyDescent="0.3">
      <c r="A95" s="52" t="s">
        <v>96</v>
      </c>
      <c r="B95" s="139">
        <v>1669.56</v>
      </c>
      <c r="C95" s="139">
        <v>4470.8500000000004</v>
      </c>
      <c r="D95" s="139">
        <v>31.99</v>
      </c>
      <c r="E95" s="88">
        <f>SUM(Table1[[#This Row],[Jul]:[Sept]])</f>
        <v>6172.4</v>
      </c>
    </row>
    <row r="96" spans="1:5" x14ac:dyDescent="0.3">
      <c r="A96" s="52" t="s">
        <v>111</v>
      </c>
      <c r="B96" s="139">
        <v>1631.72</v>
      </c>
      <c r="C96" s="139">
        <v>18634.400000000001</v>
      </c>
      <c r="D96" s="139">
        <v>13623.74</v>
      </c>
      <c r="E96" s="88">
        <f>SUM(Table1[[#This Row],[Jul]:[Sept]])</f>
        <v>33889.86</v>
      </c>
    </row>
    <row r="97" spans="1:5" x14ac:dyDescent="0.3">
      <c r="A97" s="52" t="s">
        <v>60</v>
      </c>
      <c r="B97" s="139">
        <v>1549.65</v>
      </c>
      <c r="C97" s="139"/>
      <c r="D97" s="139"/>
      <c r="E97" s="88">
        <f>SUM(Table1[[#This Row],[Jul]:[Sept]])</f>
        <v>1549.65</v>
      </c>
    </row>
    <row r="98" spans="1:5" x14ac:dyDescent="0.3">
      <c r="A98" s="52" t="s">
        <v>67</v>
      </c>
      <c r="B98" s="139">
        <v>1534.54</v>
      </c>
      <c r="C98" s="139">
        <v>8610.09</v>
      </c>
      <c r="D98" s="139">
        <v>13065.31</v>
      </c>
      <c r="E98" s="88">
        <f>SUM(Table1[[#This Row],[Jul]:[Sept]])</f>
        <v>23209.940000000002</v>
      </c>
    </row>
    <row r="99" spans="1:5" x14ac:dyDescent="0.3">
      <c r="A99" s="52" t="s">
        <v>120</v>
      </c>
      <c r="B99" s="139">
        <v>1507.56</v>
      </c>
      <c r="C99" s="139">
        <v>5755.42</v>
      </c>
      <c r="D99" s="139">
        <v>4034.85</v>
      </c>
      <c r="E99" s="88">
        <f>SUM(Table1[[#This Row],[Jul]:[Sept]])</f>
        <v>11297.83</v>
      </c>
    </row>
    <row r="100" spans="1:5" x14ac:dyDescent="0.3">
      <c r="A100" s="52" t="s">
        <v>297</v>
      </c>
      <c r="B100" s="139">
        <v>1500</v>
      </c>
      <c r="C100" s="139">
        <v>219.79</v>
      </c>
      <c r="D100" s="139">
        <v>70</v>
      </c>
      <c r="E100" s="88">
        <f>SUM(Table1[[#This Row],[Jul]:[Sept]])</f>
        <v>1789.79</v>
      </c>
    </row>
    <row r="101" spans="1:5" x14ac:dyDescent="0.3">
      <c r="A101" s="52" t="s">
        <v>139</v>
      </c>
      <c r="B101" s="139">
        <v>1465.22</v>
      </c>
      <c r="C101" s="139">
        <v>28201.52</v>
      </c>
      <c r="D101" s="139">
        <v>3473.6</v>
      </c>
      <c r="E101" s="88">
        <f>SUM(Table1[[#This Row],[Jul]:[Sept]])</f>
        <v>33140.340000000004</v>
      </c>
    </row>
    <row r="102" spans="1:5" x14ac:dyDescent="0.3">
      <c r="A102" s="52" t="s">
        <v>270</v>
      </c>
      <c r="B102" s="139">
        <v>1354.5</v>
      </c>
      <c r="C102" s="139">
        <v>53798.43</v>
      </c>
      <c r="D102" s="139">
        <v>1016.38</v>
      </c>
      <c r="E102" s="88">
        <f>SUM(Table1[[#This Row],[Jul]:[Sept]])</f>
        <v>56169.31</v>
      </c>
    </row>
    <row r="103" spans="1:5" x14ac:dyDescent="0.3">
      <c r="A103" s="52" t="s">
        <v>121</v>
      </c>
      <c r="B103" s="139">
        <v>1330.8</v>
      </c>
      <c r="C103" s="139">
        <v>62243.15</v>
      </c>
      <c r="D103" s="139">
        <v>7747</v>
      </c>
      <c r="E103" s="88">
        <f>SUM(Table1[[#This Row],[Jul]:[Sept]])</f>
        <v>71320.950000000012</v>
      </c>
    </row>
    <row r="104" spans="1:5" x14ac:dyDescent="0.3">
      <c r="A104" s="52" t="s">
        <v>234</v>
      </c>
      <c r="B104" s="139">
        <v>1306.5</v>
      </c>
      <c r="C104" s="139">
        <v>-142.5</v>
      </c>
      <c r="D104" s="139"/>
      <c r="E104" s="88">
        <f>SUM(Table1[[#This Row],[Jul]:[Sept]])</f>
        <v>1164</v>
      </c>
    </row>
    <row r="105" spans="1:5" x14ac:dyDescent="0.3">
      <c r="A105" s="52" t="s">
        <v>223</v>
      </c>
      <c r="B105" s="139">
        <v>1294.5</v>
      </c>
      <c r="C105" s="139">
        <v>-19.25</v>
      </c>
      <c r="D105" s="139"/>
      <c r="E105" s="88">
        <f>SUM(Table1[[#This Row],[Jul]:[Sept]])</f>
        <v>1275.25</v>
      </c>
    </row>
    <row r="106" spans="1:5" x14ac:dyDescent="0.3">
      <c r="A106" s="52" t="s">
        <v>709</v>
      </c>
      <c r="B106" s="139">
        <v>1204.1199999999999</v>
      </c>
      <c r="C106" s="139"/>
      <c r="D106" s="139"/>
      <c r="E106" s="88">
        <f>SUM(Table1[[#This Row],[Jul]:[Sept]])</f>
        <v>1204.1199999999999</v>
      </c>
    </row>
    <row r="107" spans="1:5" x14ac:dyDescent="0.3">
      <c r="A107" s="52" t="s">
        <v>552</v>
      </c>
      <c r="B107" s="139">
        <v>1147.76</v>
      </c>
      <c r="C107" s="139">
        <v>16710.650000000001</v>
      </c>
      <c r="D107" s="139">
        <v>3864</v>
      </c>
      <c r="E107" s="88">
        <f>SUM(Table1[[#This Row],[Jul]:[Sept]])</f>
        <v>21722.41</v>
      </c>
    </row>
    <row r="108" spans="1:5" x14ac:dyDescent="0.3">
      <c r="A108" s="52" t="s">
        <v>248</v>
      </c>
      <c r="B108" s="139">
        <v>1099.52</v>
      </c>
      <c r="C108" s="139"/>
      <c r="D108" s="139">
        <v>5054.8599999999997</v>
      </c>
      <c r="E108" s="88">
        <f>SUM(Table1[[#This Row],[Jul]:[Sept]])</f>
        <v>6154.3799999999992</v>
      </c>
    </row>
    <row r="109" spans="1:5" x14ac:dyDescent="0.3">
      <c r="A109" s="52" t="s">
        <v>710</v>
      </c>
      <c r="B109" s="139">
        <v>1084.1199999999999</v>
      </c>
      <c r="C109" s="139">
        <v>7447.84</v>
      </c>
      <c r="D109" s="139"/>
      <c r="E109" s="88">
        <f>SUM(Table1[[#This Row],[Jul]:[Sept]])</f>
        <v>8531.9599999999991</v>
      </c>
    </row>
    <row r="110" spans="1:5" x14ac:dyDescent="0.3">
      <c r="A110" s="52" t="s">
        <v>98</v>
      </c>
      <c r="B110" s="139">
        <v>1050</v>
      </c>
      <c r="C110" s="139">
        <v>6885.23</v>
      </c>
      <c r="D110" s="139">
        <v>32660</v>
      </c>
      <c r="E110" s="88">
        <f>SUM(Table1[[#This Row],[Jul]:[Sept]])</f>
        <v>40595.229999999996</v>
      </c>
    </row>
    <row r="111" spans="1:5" x14ac:dyDescent="0.3">
      <c r="A111" s="52" t="s">
        <v>59</v>
      </c>
      <c r="B111" s="139">
        <v>972</v>
      </c>
      <c r="C111" s="139">
        <v>9105.73</v>
      </c>
      <c r="D111" s="139"/>
      <c r="E111" s="88">
        <f>SUM(Table1[[#This Row],[Jul]:[Sept]])</f>
        <v>10077.73</v>
      </c>
    </row>
    <row r="112" spans="1:5" x14ac:dyDescent="0.3">
      <c r="A112" s="52" t="s">
        <v>507</v>
      </c>
      <c r="B112" s="139">
        <v>970</v>
      </c>
      <c r="C112" s="139"/>
      <c r="D112" s="139">
        <v>1940</v>
      </c>
      <c r="E112" s="88">
        <f>SUM(Table1[[#This Row],[Jul]:[Sept]])</f>
        <v>2910</v>
      </c>
    </row>
    <row r="113" spans="1:5" x14ac:dyDescent="0.3">
      <c r="A113" s="52" t="s">
        <v>185</v>
      </c>
      <c r="B113" s="139">
        <v>905.95</v>
      </c>
      <c r="C113" s="139">
        <v>2287.9499999999998</v>
      </c>
      <c r="D113" s="139">
        <v>787.95</v>
      </c>
      <c r="E113" s="88">
        <f>SUM(Table1[[#This Row],[Jul]:[Sept]])</f>
        <v>3981.8499999999995</v>
      </c>
    </row>
    <row r="114" spans="1:5" x14ac:dyDescent="0.3">
      <c r="A114" s="52" t="s">
        <v>711</v>
      </c>
      <c r="B114" s="139">
        <v>885</v>
      </c>
      <c r="C114" s="139"/>
      <c r="D114" s="139"/>
      <c r="E114" s="88">
        <f>SUM(Table1[[#This Row],[Jul]:[Sept]])</f>
        <v>885</v>
      </c>
    </row>
    <row r="115" spans="1:5" x14ac:dyDescent="0.3">
      <c r="A115" s="52" t="s">
        <v>61</v>
      </c>
      <c r="B115" s="139">
        <v>868.95</v>
      </c>
      <c r="C115" s="139">
        <v>1047.95</v>
      </c>
      <c r="D115" s="139">
        <v>1456.5</v>
      </c>
      <c r="E115" s="88">
        <f>SUM(Table1[[#This Row],[Jul]:[Sept]])</f>
        <v>3373.4</v>
      </c>
    </row>
    <row r="116" spans="1:5" x14ac:dyDescent="0.3">
      <c r="A116" s="52" t="s">
        <v>126</v>
      </c>
      <c r="B116" s="139">
        <v>865.96</v>
      </c>
      <c r="C116" s="139">
        <v>337.42</v>
      </c>
      <c r="D116" s="139">
        <v>87.39</v>
      </c>
      <c r="E116" s="88">
        <f>SUM(Table1[[#This Row],[Jul]:[Sept]])</f>
        <v>1290.7700000000002</v>
      </c>
    </row>
    <row r="117" spans="1:5" x14ac:dyDescent="0.3">
      <c r="A117" s="52" t="s">
        <v>308</v>
      </c>
      <c r="B117" s="139">
        <v>814.8</v>
      </c>
      <c r="C117" s="139">
        <v>55950</v>
      </c>
      <c r="D117" s="139">
        <v>12531</v>
      </c>
      <c r="E117" s="88">
        <f>SUM(Table1[[#This Row],[Jul]:[Sept]])</f>
        <v>69295.8</v>
      </c>
    </row>
    <row r="118" spans="1:5" x14ac:dyDescent="0.3">
      <c r="A118" s="52" t="s">
        <v>689</v>
      </c>
      <c r="B118" s="139">
        <v>813</v>
      </c>
      <c r="C118" s="139">
        <v>538.5</v>
      </c>
      <c r="D118" s="139"/>
      <c r="E118" s="88">
        <f>SUM(Table1[[#This Row],[Jul]:[Sept]])</f>
        <v>1351.5</v>
      </c>
    </row>
    <row r="119" spans="1:5" x14ac:dyDescent="0.3">
      <c r="A119" s="52" t="s">
        <v>127</v>
      </c>
      <c r="B119" s="139">
        <v>809</v>
      </c>
      <c r="C119" s="139">
        <v>2990</v>
      </c>
      <c r="D119" s="139">
        <v>2850</v>
      </c>
      <c r="E119" s="88">
        <f>SUM(Table1[[#This Row],[Jul]:[Sept]])</f>
        <v>6649</v>
      </c>
    </row>
    <row r="120" spans="1:5" x14ac:dyDescent="0.3">
      <c r="A120" s="52" t="s">
        <v>209</v>
      </c>
      <c r="B120" s="139">
        <v>801.64</v>
      </c>
      <c r="C120" s="139"/>
      <c r="D120" s="139">
        <v>450.95</v>
      </c>
      <c r="E120" s="88">
        <f>SUM(Table1[[#This Row],[Jul]:[Sept]])</f>
        <v>1252.5899999999999</v>
      </c>
    </row>
    <row r="121" spans="1:5" x14ac:dyDescent="0.3">
      <c r="A121" s="52" t="s">
        <v>220</v>
      </c>
      <c r="B121" s="139">
        <v>800</v>
      </c>
      <c r="C121" s="139"/>
      <c r="D121" s="139">
        <v>19083.61</v>
      </c>
      <c r="E121" s="88">
        <f>SUM(Table1[[#This Row],[Jul]:[Sept]])</f>
        <v>19883.61</v>
      </c>
    </row>
    <row r="122" spans="1:5" x14ac:dyDescent="0.3">
      <c r="A122" s="52" t="s">
        <v>85</v>
      </c>
      <c r="B122" s="139">
        <v>793.7</v>
      </c>
      <c r="C122" s="139">
        <v>4365.7</v>
      </c>
      <c r="D122" s="139">
        <v>1500</v>
      </c>
      <c r="E122" s="88">
        <f>SUM(Table1[[#This Row],[Jul]:[Sept]])</f>
        <v>6659.4</v>
      </c>
    </row>
    <row r="123" spans="1:5" x14ac:dyDescent="0.3">
      <c r="A123" s="52" t="s">
        <v>88</v>
      </c>
      <c r="B123" s="139">
        <v>783.17</v>
      </c>
      <c r="C123" s="139"/>
      <c r="D123" s="139"/>
      <c r="E123" s="88">
        <f>SUM(Table1[[#This Row],[Jul]:[Sept]])</f>
        <v>783.17</v>
      </c>
    </row>
    <row r="124" spans="1:5" x14ac:dyDescent="0.3">
      <c r="A124" s="52" t="s">
        <v>282</v>
      </c>
      <c r="B124" s="139">
        <v>748.58</v>
      </c>
      <c r="C124" s="139">
        <v>3889.76</v>
      </c>
      <c r="D124" s="139">
        <v>504</v>
      </c>
      <c r="E124" s="88">
        <f>SUM(Table1[[#This Row],[Jul]:[Sept]])</f>
        <v>5142.34</v>
      </c>
    </row>
    <row r="125" spans="1:5" x14ac:dyDescent="0.3">
      <c r="A125" s="52" t="s">
        <v>113</v>
      </c>
      <c r="B125" s="139">
        <v>740</v>
      </c>
      <c r="C125" s="139"/>
      <c r="D125" s="139">
        <v>288631.81</v>
      </c>
      <c r="E125" s="88">
        <f>SUM(Table1[[#This Row],[Jul]:[Sept]])</f>
        <v>289371.81</v>
      </c>
    </row>
    <row r="126" spans="1:5" x14ac:dyDescent="0.3">
      <c r="A126" s="52" t="s">
        <v>250</v>
      </c>
      <c r="B126" s="139">
        <v>727.11</v>
      </c>
      <c r="C126" s="139">
        <v>80.53</v>
      </c>
      <c r="D126" s="139"/>
      <c r="E126" s="88">
        <f>SUM(Table1[[#This Row],[Jul]:[Sept]])</f>
        <v>807.64</v>
      </c>
    </row>
    <row r="127" spans="1:5" x14ac:dyDescent="0.3">
      <c r="A127" s="52" t="s">
        <v>505</v>
      </c>
      <c r="B127" s="139">
        <v>699.24</v>
      </c>
      <c r="C127" s="139"/>
      <c r="D127" s="139"/>
      <c r="E127" s="88">
        <f>SUM(Table1[[#This Row],[Jul]:[Sept]])</f>
        <v>699.24</v>
      </c>
    </row>
    <row r="128" spans="1:5" x14ac:dyDescent="0.3">
      <c r="A128" s="52" t="s">
        <v>341</v>
      </c>
      <c r="B128" s="139">
        <v>694.65</v>
      </c>
      <c r="C128" s="139"/>
      <c r="D128" s="139"/>
      <c r="E128" s="88">
        <f>SUM(Table1[[#This Row],[Jul]:[Sept]])</f>
        <v>694.65</v>
      </c>
    </row>
    <row r="129" spans="1:5" x14ac:dyDescent="0.3">
      <c r="A129" s="52" t="s">
        <v>249</v>
      </c>
      <c r="B129" s="139">
        <v>676.98</v>
      </c>
      <c r="C129" s="139">
        <v>24.9</v>
      </c>
      <c r="D129" s="139">
        <v>95.16</v>
      </c>
      <c r="E129" s="88">
        <f>SUM(Table1[[#This Row],[Jul]:[Sept]])</f>
        <v>797.04</v>
      </c>
    </row>
    <row r="130" spans="1:5" x14ac:dyDescent="0.3">
      <c r="A130" s="52" t="s">
        <v>188</v>
      </c>
      <c r="B130" s="139">
        <v>650</v>
      </c>
      <c r="C130" s="139">
        <v>3308.94</v>
      </c>
      <c r="D130" s="139">
        <v>863.08</v>
      </c>
      <c r="E130" s="88">
        <f>SUM(Table1[[#This Row],[Jul]:[Sept]])</f>
        <v>4822.0200000000004</v>
      </c>
    </row>
    <row r="131" spans="1:5" x14ac:dyDescent="0.3">
      <c r="A131" s="52" t="s">
        <v>235</v>
      </c>
      <c r="B131" s="139">
        <v>647.25</v>
      </c>
      <c r="C131" s="139">
        <v>-65.25</v>
      </c>
      <c r="D131" s="139"/>
      <c r="E131" s="88">
        <f>SUM(Table1[[#This Row],[Jul]:[Sept]])</f>
        <v>582</v>
      </c>
    </row>
    <row r="132" spans="1:5" x14ac:dyDescent="0.3">
      <c r="A132" s="52" t="s">
        <v>144</v>
      </c>
      <c r="B132" s="139">
        <v>638.79</v>
      </c>
      <c r="C132" s="139">
        <v>122357.35</v>
      </c>
      <c r="D132" s="139">
        <v>3634.47</v>
      </c>
      <c r="E132" s="88">
        <f>SUM(Table1[[#This Row],[Jul]:[Sept]])</f>
        <v>126630.61</v>
      </c>
    </row>
    <row r="133" spans="1:5" x14ac:dyDescent="0.3">
      <c r="A133" s="52" t="s">
        <v>294</v>
      </c>
      <c r="B133" s="139">
        <v>541.16999999999996</v>
      </c>
      <c r="C133" s="139">
        <v>1582.68</v>
      </c>
      <c r="D133" s="139">
        <v>1906.7</v>
      </c>
      <c r="E133" s="88">
        <f>SUM(Table1[[#This Row],[Jul]:[Sept]])</f>
        <v>4030.55</v>
      </c>
    </row>
    <row r="134" spans="1:5" x14ac:dyDescent="0.3">
      <c r="A134" s="52" t="s">
        <v>476</v>
      </c>
      <c r="B134" s="139">
        <v>485</v>
      </c>
      <c r="C134" s="139"/>
      <c r="D134" s="139">
        <v>2804.34</v>
      </c>
      <c r="E134" s="88">
        <f>SUM(Table1[[#This Row],[Jul]:[Sept]])</f>
        <v>3289.34</v>
      </c>
    </row>
    <row r="135" spans="1:5" x14ac:dyDescent="0.3">
      <c r="A135" s="52" t="s">
        <v>480</v>
      </c>
      <c r="B135" s="139">
        <v>482.66</v>
      </c>
      <c r="C135" s="139">
        <v>449.66</v>
      </c>
      <c r="D135" s="139">
        <v>438.66</v>
      </c>
      <c r="E135" s="88">
        <f>SUM(Table1[[#This Row],[Jul]:[Sept]])</f>
        <v>1370.98</v>
      </c>
    </row>
    <row r="136" spans="1:5" x14ac:dyDescent="0.3">
      <c r="A136" s="52" t="s">
        <v>309</v>
      </c>
      <c r="B136" s="139">
        <v>450.14</v>
      </c>
      <c r="C136" s="139">
        <v>927.56</v>
      </c>
      <c r="D136" s="139">
        <v>316.39999999999998</v>
      </c>
      <c r="E136" s="88">
        <f>SUM(Table1[[#This Row],[Jul]:[Sept]])</f>
        <v>1694.1</v>
      </c>
    </row>
    <row r="137" spans="1:5" x14ac:dyDescent="0.3">
      <c r="A137" s="52" t="s">
        <v>91</v>
      </c>
      <c r="B137" s="139">
        <v>444.99</v>
      </c>
      <c r="C137" s="139">
        <v>129.85</v>
      </c>
      <c r="D137" s="139">
        <v>136.05000000000001</v>
      </c>
      <c r="E137" s="88">
        <f>SUM(Table1[[#This Row],[Jul]:[Sept]])</f>
        <v>710.8900000000001</v>
      </c>
    </row>
    <row r="138" spans="1:5" x14ac:dyDescent="0.3">
      <c r="A138" s="52" t="s">
        <v>56</v>
      </c>
      <c r="B138" s="139">
        <v>418.75</v>
      </c>
      <c r="C138" s="139">
        <v>416.5</v>
      </c>
      <c r="D138" s="139">
        <v>3350.39</v>
      </c>
      <c r="E138" s="88">
        <f>SUM(Table1[[#This Row],[Jul]:[Sept]])</f>
        <v>4185.6399999999994</v>
      </c>
    </row>
    <row r="139" spans="1:5" x14ac:dyDescent="0.3">
      <c r="A139" s="52" t="s">
        <v>305</v>
      </c>
      <c r="B139" s="139">
        <v>371</v>
      </c>
      <c r="C139" s="139">
        <v>371</v>
      </c>
      <c r="D139" s="139">
        <v>371</v>
      </c>
      <c r="E139" s="88">
        <f>SUM(Table1[[#This Row],[Jul]:[Sept]])</f>
        <v>1113</v>
      </c>
    </row>
    <row r="140" spans="1:5" x14ac:dyDescent="0.3">
      <c r="A140" s="52" t="s">
        <v>145</v>
      </c>
      <c r="B140" s="139">
        <v>359.58</v>
      </c>
      <c r="C140" s="139">
        <v>534.38</v>
      </c>
      <c r="D140" s="139">
        <v>2646.29</v>
      </c>
      <c r="E140" s="88">
        <f>SUM(Table1[[#This Row],[Jul]:[Sept]])</f>
        <v>3540.25</v>
      </c>
    </row>
    <row r="141" spans="1:5" x14ac:dyDescent="0.3">
      <c r="A141" s="52" t="s">
        <v>116</v>
      </c>
      <c r="B141" s="139">
        <v>341</v>
      </c>
      <c r="C141" s="139">
        <v>99.94</v>
      </c>
      <c r="D141" s="139">
        <v>357.57</v>
      </c>
      <c r="E141" s="88">
        <f>SUM(Table1[[#This Row],[Jul]:[Sept]])</f>
        <v>798.51</v>
      </c>
    </row>
    <row r="142" spans="1:5" x14ac:dyDescent="0.3">
      <c r="A142" s="52" t="s">
        <v>238</v>
      </c>
      <c r="B142" s="139">
        <v>325</v>
      </c>
      <c r="C142" s="139">
        <v>2100</v>
      </c>
      <c r="D142" s="139">
        <v>15.99</v>
      </c>
      <c r="E142" s="88">
        <f>SUM(Table1[[#This Row],[Jul]:[Sept]])</f>
        <v>2440.9899999999998</v>
      </c>
    </row>
    <row r="143" spans="1:5" x14ac:dyDescent="0.3">
      <c r="A143" s="52" t="s">
        <v>230</v>
      </c>
      <c r="B143" s="139">
        <v>323</v>
      </c>
      <c r="C143" s="139"/>
      <c r="D143" s="139">
        <v>301</v>
      </c>
      <c r="E143" s="88">
        <f>SUM(Table1[[#This Row],[Jul]:[Sept]])</f>
        <v>624</v>
      </c>
    </row>
    <row r="144" spans="1:5" x14ac:dyDescent="0.3">
      <c r="A144" s="52" t="s">
        <v>224</v>
      </c>
      <c r="B144" s="139">
        <v>300</v>
      </c>
      <c r="C144" s="139">
        <v>180</v>
      </c>
      <c r="D144" s="139">
        <v>5134.04</v>
      </c>
      <c r="E144" s="88">
        <f>SUM(Table1[[#This Row],[Jul]:[Sept]])</f>
        <v>5614.04</v>
      </c>
    </row>
    <row r="145" spans="1:5" x14ac:dyDescent="0.3">
      <c r="A145" s="52" t="s">
        <v>151</v>
      </c>
      <c r="B145" s="139">
        <v>299</v>
      </c>
      <c r="C145" s="139">
        <v>299</v>
      </c>
      <c r="D145" s="139">
        <v>328.17</v>
      </c>
      <c r="E145" s="88">
        <f>SUM(Table1[[#This Row],[Jul]:[Sept]])</f>
        <v>926.17000000000007</v>
      </c>
    </row>
    <row r="146" spans="1:5" x14ac:dyDescent="0.3">
      <c r="A146" s="52" t="s">
        <v>75</v>
      </c>
      <c r="B146" s="139">
        <v>296</v>
      </c>
      <c r="C146" s="139">
        <v>260</v>
      </c>
      <c r="D146" s="139"/>
      <c r="E146" s="88">
        <f>SUM(Table1[[#This Row],[Jul]:[Sept]])</f>
        <v>556</v>
      </c>
    </row>
    <row r="147" spans="1:5" x14ac:dyDescent="0.3">
      <c r="A147" s="52" t="s">
        <v>240</v>
      </c>
      <c r="B147" s="139">
        <v>290.85000000000002</v>
      </c>
      <c r="C147" s="139">
        <v>0</v>
      </c>
      <c r="D147" s="139"/>
      <c r="E147" s="88">
        <f>SUM(Table1[[#This Row],[Jul]:[Sept]])</f>
        <v>290.85000000000002</v>
      </c>
    </row>
    <row r="148" spans="1:5" x14ac:dyDescent="0.3">
      <c r="A148" s="52" t="s">
        <v>140</v>
      </c>
      <c r="B148" s="139">
        <v>268.73</v>
      </c>
      <c r="C148" s="139">
        <v>506.39</v>
      </c>
      <c r="D148" s="139"/>
      <c r="E148" s="88">
        <f>SUM(Table1[[#This Row],[Jul]:[Sept]])</f>
        <v>775.12</v>
      </c>
    </row>
    <row r="149" spans="1:5" x14ac:dyDescent="0.3">
      <c r="A149" s="52" t="s">
        <v>509</v>
      </c>
      <c r="B149" s="139">
        <v>268.32</v>
      </c>
      <c r="C149" s="139"/>
      <c r="D149" s="139"/>
      <c r="E149" s="88">
        <f>SUM(Table1[[#This Row],[Jul]:[Sept]])</f>
        <v>268.32</v>
      </c>
    </row>
    <row r="150" spans="1:5" x14ac:dyDescent="0.3">
      <c r="A150" s="52" t="s">
        <v>214</v>
      </c>
      <c r="B150" s="139">
        <v>250</v>
      </c>
      <c r="C150" s="139">
        <v>28.39</v>
      </c>
      <c r="D150" s="139"/>
      <c r="E150" s="88">
        <f>SUM(Table1[[#This Row],[Jul]:[Sept]])</f>
        <v>278.39</v>
      </c>
    </row>
    <row r="151" spans="1:5" x14ac:dyDescent="0.3">
      <c r="A151" s="52" t="s">
        <v>263</v>
      </c>
      <c r="B151" s="139">
        <v>228.66</v>
      </c>
      <c r="C151" s="139">
        <v>595.97</v>
      </c>
      <c r="D151" s="139">
        <v>392.18</v>
      </c>
      <c r="E151" s="88">
        <f>SUM(Table1[[#This Row],[Jul]:[Sept]])</f>
        <v>1216.81</v>
      </c>
    </row>
    <row r="152" spans="1:5" x14ac:dyDescent="0.3">
      <c r="A152" s="52" t="s">
        <v>712</v>
      </c>
      <c r="B152" s="139">
        <v>220</v>
      </c>
      <c r="C152" s="139">
        <v>410.48</v>
      </c>
      <c r="D152" s="139"/>
      <c r="E152" s="88">
        <f>SUM(Table1[[#This Row],[Jul]:[Sept]])</f>
        <v>630.48</v>
      </c>
    </row>
    <row r="153" spans="1:5" x14ac:dyDescent="0.3">
      <c r="A153" s="52" t="s">
        <v>213</v>
      </c>
      <c r="B153" s="139">
        <v>190.83</v>
      </c>
      <c r="C153" s="139">
        <v>1199.5</v>
      </c>
      <c r="D153" s="139"/>
      <c r="E153" s="88">
        <f>SUM(Table1[[#This Row],[Jul]:[Sept]])</f>
        <v>1390.33</v>
      </c>
    </row>
    <row r="154" spans="1:5" x14ac:dyDescent="0.3">
      <c r="A154" s="52" t="s">
        <v>330</v>
      </c>
      <c r="B154" s="139">
        <v>160.55000000000001</v>
      </c>
      <c r="C154" s="139">
        <v>891.18</v>
      </c>
      <c r="D154" s="139">
        <v>151.05000000000001</v>
      </c>
      <c r="E154" s="88">
        <f>SUM(Table1[[#This Row],[Jul]:[Sept]])</f>
        <v>1202.78</v>
      </c>
    </row>
    <row r="155" spans="1:5" x14ac:dyDescent="0.3">
      <c r="A155" s="52" t="s">
        <v>327</v>
      </c>
      <c r="B155" s="139">
        <v>160</v>
      </c>
      <c r="C155" s="139"/>
      <c r="D155" s="139"/>
      <c r="E155" s="88">
        <f>SUM(Table1[[#This Row],[Jul]:[Sept]])</f>
        <v>160</v>
      </c>
    </row>
    <row r="156" spans="1:5" x14ac:dyDescent="0.3">
      <c r="A156" s="52" t="s">
        <v>80</v>
      </c>
      <c r="B156" s="139">
        <v>129.80000000000001</v>
      </c>
      <c r="C156" s="139"/>
      <c r="D156" s="139"/>
      <c r="E156" s="88">
        <f>SUM(Table1[[#This Row],[Jul]:[Sept]])</f>
        <v>129.80000000000001</v>
      </c>
    </row>
    <row r="157" spans="1:5" x14ac:dyDescent="0.3">
      <c r="A157" s="52" t="s">
        <v>298</v>
      </c>
      <c r="B157" s="139">
        <v>118.99</v>
      </c>
      <c r="C157" s="139">
        <v>1718.25</v>
      </c>
      <c r="D157" s="139">
        <v>1380.03</v>
      </c>
      <c r="E157" s="88">
        <f>SUM(Table1[[#This Row],[Jul]:[Sept]])</f>
        <v>3217.27</v>
      </c>
    </row>
    <row r="158" spans="1:5" x14ac:dyDescent="0.3">
      <c r="A158" s="52" t="s">
        <v>514</v>
      </c>
      <c r="B158" s="139">
        <v>115</v>
      </c>
      <c r="C158" s="139"/>
      <c r="D158" s="139"/>
      <c r="E158" s="88">
        <f>SUM(Table1[[#This Row],[Jul]:[Sept]])</f>
        <v>115</v>
      </c>
    </row>
    <row r="159" spans="1:5" x14ac:dyDescent="0.3">
      <c r="A159" s="52" t="s">
        <v>242</v>
      </c>
      <c r="B159" s="139">
        <v>111</v>
      </c>
      <c r="C159" s="139">
        <v>11111</v>
      </c>
      <c r="D159" s="139"/>
      <c r="E159" s="88">
        <f>SUM(Table1[[#This Row],[Jul]:[Sept]])</f>
        <v>11222</v>
      </c>
    </row>
    <row r="160" spans="1:5" x14ac:dyDescent="0.3">
      <c r="A160" s="52" t="s">
        <v>76</v>
      </c>
      <c r="B160" s="139">
        <v>99.9</v>
      </c>
      <c r="C160" s="139"/>
      <c r="D160" s="139"/>
      <c r="E160" s="88">
        <f>SUM(Table1[[#This Row],[Jul]:[Sept]])</f>
        <v>99.9</v>
      </c>
    </row>
    <row r="161" spans="1:5" x14ac:dyDescent="0.3">
      <c r="A161" s="52" t="s">
        <v>264</v>
      </c>
      <c r="B161" s="139">
        <v>99</v>
      </c>
      <c r="C161" s="139"/>
      <c r="D161" s="139">
        <v>207.79</v>
      </c>
      <c r="E161" s="88">
        <f>SUM(Table1[[#This Row],[Jul]:[Sept]])</f>
        <v>306.78999999999996</v>
      </c>
    </row>
    <row r="162" spans="1:5" x14ac:dyDescent="0.3">
      <c r="A162" s="52" t="s">
        <v>148</v>
      </c>
      <c r="B162" s="139">
        <v>86.68</v>
      </c>
      <c r="C162" s="139">
        <v>90.68</v>
      </c>
      <c r="D162" s="139"/>
      <c r="E162" s="88">
        <f>SUM(Table1[[#This Row],[Jul]:[Sept]])</f>
        <v>177.36</v>
      </c>
    </row>
    <row r="163" spans="1:5" x14ac:dyDescent="0.3">
      <c r="A163" s="52" t="s">
        <v>478</v>
      </c>
      <c r="B163" s="139">
        <v>86.25</v>
      </c>
      <c r="C163" s="139"/>
      <c r="D163" s="139">
        <v>53.59</v>
      </c>
      <c r="E163" s="88">
        <f>SUM(Table1[[#This Row],[Jul]:[Sept]])</f>
        <v>139.84</v>
      </c>
    </row>
    <row r="164" spans="1:5" x14ac:dyDescent="0.3">
      <c r="A164" s="52" t="s">
        <v>279</v>
      </c>
      <c r="B164" s="139">
        <v>83.15</v>
      </c>
      <c r="C164" s="139"/>
      <c r="D164" s="139"/>
      <c r="E164" s="88">
        <f>SUM(Table1[[#This Row],[Jul]:[Sept]])</f>
        <v>83.15</v>
      </c>
    </row>
    <row r="165" spans="1:5" x14ac:dyDescent="0.3">
      <c r="A165" s="52" t="s">
        <v>203</v>
      </c>
      <c r="B165" s="139">
        <v>81.58</v>
      </c>
      <c r="C165" s="139"/>
      <c r="D165" s="139">
        <v>132.21</v>
      </c>
      <c r="E165" s="88">
        <f>SUM(Table1[[#This Row],[Jul]:[Sept]])</f>
        <v>213.79000000000002</v>
      </c>
    </row>
    <row r="166" spans="1:5" x14ac:dyDescent="0.3">
      <c r="A166" s="52" t="s">
        <v>286</v>
      </c>
      <c r="B166" s="139">
        <v>80.53</v>
      </c>
      <c r="C166" s="139"/>
      <c r="D166" s="139">
        <v>522</v>
      </c>
      <c r="E166" s="88">
        <f>SUM(Table1[[#This Row],[Jul]:[Sept]])</f>
        <v>602.53</v>
      </c>
    </row>
    <row r="167" spans="1:5" x14ac:dyDescent="0.3">
      <c r="A167" s="52" t="s">
        <v>201</v>
      </c>
      <c r="B167" s="139">
        <v>65.81</v>
      </c>
      <c r="C167" s="139">
        <v>16.440000000000001</v>
      </c>
      <c r="D167" s="139">
        <v>9.7899999999999991</v>
      </c>
      <c r="E167" s="88">
        <f>SUM(Table1[[#This Row],[Jul]:[Sept]])</f>
        <v>92.039999999999992</v>
      </c>
    </row>
    <row r="168" spans="1:5" x14ac:dyDescent="0.3">
      <c r="A168" s="52" t="s">
        <v>269</v>
      </c>
      <c r="B168" s="139">
        <v>64.040000000000006</v>
      </c>
      <c r="C168" s="139"/>
      <c r="D168" s="139">
        <v>1295.76</v>
      </c>
      <c r="E168" s="88">
        <f>SUM(Table1[[#This Row],[Jul]:[Sept]])</f>
        <v>1359.8</v>
      </c>
    </row>
    <row r="169" spans="1:5" x14ac:dyDescent="0.3">
      <c r="A169" s="52" t="s">
        <v>287</v>
      </c>
      <c r="B169" s="139">
        <v>50</v>
      </c>
      <c r="C169" s="139">
        <v>2148.8000000000002</v>
      </c>
      <c r="D169" s="139">
        <v>940</v>
      </c>
      <c r="E169" s="88">
        <f>SUM(Table1[[#This Row],[Jul]:[Sept]])</f>
        <v>3138.8</v>
      </c>
    </row>
    <row r="170" spans="1:5" x14ac:dyDescent="0.3">
      <c r="A170" s="52" t="s">
        <v>555</v>
      </c>
      <c r="B170" s="139">
        <v>44.34</v>
      </c>
      <c r="C170" s="139">
        <v>729.91</v>
      </c>
      <c r="D170" s="139"/>
      <c r="E170" s="88">
        <f>SUM(Table1[[#This Row],[Jul]:[Sept]])</f>
        <v>774.25</v>
      </c>
    </row>
    <row r="171" spans="1:5" x14ac:dyDescent="0.3">
      <c r="A171" s="52" t="s">
        <v>687</v>
      </c>
      <c r="B171" s="139">
        <v>36</v>
      </c>
      <c r="C171" s="139"/>
      <c r="D171" s="139"/>
      <c r="E171" s="88">
        <f>SUM(Table1[[#This Row],[Jul]:[Sept]])</f>
        <v>36</v>
      </c>
    </row>
    <row r="172" spans="1:5" x14ac:dyDescent="0.3">
      <c r="A172" s="52" t="s">
        <v>548</v>
      </c>
      <c r="B172" s="139">
        <v>35</v>
      </c>
      <c r="C172" s="139">
        <v>35</v>
      </c>
      <c r="D172" s="139">
        <v>35</v>
      </c>
      <c r="E172" s="88">
        <f>SUM(Table1[[#This Row],[Jul]:[Sept]])</f>
        <v>105</v>
      </c>
    </row>
    <row r="173" spans="1:5" x14ac:dyDescent="0.3">
      <c r="A173" s="52" t="s">
        <v>117</v>
      </c>
      <c r="B173" s="139">
        <v>30</v>
      </c>
      <c r="C173" s="139">
        <v>60</v>
      </c>
      <c r="D173" s="139">
        <v>120</v>
      </c>
      <c r="E173" s="88">
        <f>SUM(Table1[[#This Row],[Jul]:[Sept]])</f>
        <v>210</v>
      </c>
    </row>
    <row r="174" spans="1:5" x14ac:dyDescent="0.3">
      <c r="A174" s="52" t="s">
        <v>78</v>
      </c>
      <c r="B174" s="139">
        <v>29.99</v>
      </c>
      <c r="C174" s="139"/>
      <c r="D174" s="139"/>
      <c r="E174" s="88">
        <f>SUM(Table1[[#This Row],[Jul]:[Sept]])</f>
        <v>29.99</v>
      </c>
    </row>
    <row r="175" spans="1:5" x14ac:dyDescent="0.3">
      <c r="A175" s="52" t="s">
        <v>345</v>
      </c>
      <c r="B175" s="139">
        <v>25.96</v>
      </c>
      <c r="C175" s="139">
        <v>464.39</v>
      </c>
      <c r="D175" s="139">
        <v>49936.6</v>
      </c>
      <c r="E175" s="88">
        <f>SUM(Table1[[#This Row],[Jul]:[Sept]])</f>
        <v>50426.95</v>
      </c>
    </row>
    <row r="176" spans="1:5" x14ac:dyDescent="0.3">
      <c r="A176" s="52" t="s">
        <v>544</v>
      </c>
      <c r="B176" s="139">
        <v>22.19</v>
      </c>
      <c r="C176" s="139"/>
      <c r="D176" s="139">
        <v>15.99</v>
      </c>
      <c r="E176" s="88">
        <f>SUM(Table1[[#This Row],[Jul]:[Sept]])</f>
        <v>38.18</v>
      </c>
    </row>
    <row r="177" spans="1:5" x14ac:dyDescent="0.3">
      <c r="A177" s="52" t="s">
        <v>680</v>
      </c>
      <c r="B177" s="139">
        <v>22.19</v>
      </c>
      <c r="C177" s="139"/>
      <c r="D177" s="139">
        <v>15.99</v>
      </c>
      <c r="E177" s="88">
        <f>SUM(Table1[[#This Row],[Jul]:[Sept]])</f>
        <v>38.18</v>
      </c>
    </row>
    <row r="178" spans="1:5" x14ac:dyDescent="0.3">
      <c r="A178" s="52" t="s">
        <v>344</v>
      </c>
      <c r="B178" s="139">
        <v>20</v>
      </c>
      <c r="C178" s="139">
        <v>20</v>
      </c>
      <c r="D178" s="139">
        <v>26.2</v>
      </c>
      <c r="E178" s="88">
        <f>SUM(Table1[[#This Row],[Jul]:[Sept]])</f>
        <v>66.2</v>
      </c>
    </row>
    <row r="179" spans="1:5" x14ac:dyDescent="0.3">
      <c r="A179" s="52" t="s">
        <v>129</v>
      </c>
      <c r="B179" s="139">
        <v>19.989999999999998</v>
      </c>
      <c r="C179" s="139">
        <v>19.989999999999998</v>
      </c>
      <c r="D179" s="139">
        <v>19.989999999999998</v>
      </c>
      <c r="E179" s="88">
        <f>SUM(Table1[[#This Row],[Jul]:[Sept]])</f>
        <v>59.97</v>
      </c>
    </row>
    <row r="180" spans="1:5" x14ac:dyDescent="0.3">
      <c r="A180" s="52" t="s">
        <v>122</v>
      </c>
      <c r="B180" s="139">
        <v>15.99</v>
      </c>
      <c r="C180" s="139"/>
      <c r="D180" s="139">
        <v>15.99</v>
      </c>
      <c r="E180" s="88">
        <f>SUM(Table1[[#This Row],[Jul]:[Sept]])</f>
        <v>31.98</v>
      </c>
    </row>
    <row r="181" spans="1:5" x14ac:dyDescent="0.3">
      <c r="A181" s="52" t="s">
        <v>135</v>
      </c>
      <c r="B181" s="139">
        <v>15.99</v>
      </c>
      <c r="C181" s="139">
        <v>330</v>
      </c>
      <c r="D181" s="139"/>
      <c r="E181" s="88">
        <f>SUM(Table1[[#This Row],[Jul]:[Sept]])</f>
        <v>345.99</v>
      </c>
    </row>
    <row r="182" spans="1:5" x14ac:dyDescent="0.3">
      <c r="A182" s="52" t="s">
        <v>245</v>
      </c>
      <c r="B182" s="139">
        <v>13.84</v>
      </c>
      <c r="C182" s="139"/>
      <c r="D182" s="139"/>
      <c r="E182" s="88">
        <f>SUM(Table1[[#This Row],[Jul]:[Sept]])</f>
        <v>13.84</v>
      </c>
    </row>
    <row r="183" spans="1:5" x14ac:dyDescent="0.3">
      <c r="A183" s="52" t="s">
        <v>556</v>
      </c>
      <c r="B183" s="139">
        <v>13.08</v>
      </c>
      <c r="C183" s="139">
        <v>825</v>
      </c>
      <c r="D183" s="139"/>
      <c r="E183" s="88">
        <f>SUM(Table1[[#This Row],[Jul]:[Sept]])</f>
        <v>838.08</v>
      </c>
    </row>
    <row r="184" spans="1:5" x14ac:dyDescent="0.3">
      <c r="A184" s="52" t="s">
        <v>215</v>
      </c>
      <c r="B184" s="139">
        <v>9.7899999999999991</v>
      </c>
      <c r="C184" s="139">
        <v>1111.19</v>
      </c>
      <c r="D184" s="139">
        <v>271.60000000000002</v>
      </c>
      <c r="E184" s="88">
        <f>SUM(Table1[[#This Row],[Jul]:[Sept]])</f>
        <v>1392.58</v>
      </c>
    </row>
    <row r="185" spans="1:5" x14ac:dyDescent="0.3">
      <c r="A185" s="52" t="s">
        <v>77</v>
      </c>
      <c r="B185" s="139">
        <v>9.7899999999999991</v>
      </c>
      <c r="C185" s="139">
        <v>31.98</v>
      </c>
      <c r="D185" s="139">
        <v>9.7899999999999991</v>
      </c>
      <c r="E185" s="88">
        <f>SUM(Table1[[#This Row],[Jul]:[Sept]])</f>
        <v>51.559999999999995</v>
      </c>
    </row>
    <row r="186" spans="1:5" x14ac:dyDescent="0.3">
      <c r="A186" s="52" t="s">
        <v>678</v>
      </c>
      <c r="B186" s="139">
        <v>9.7899999999999991</v>
      </c>
      <c r="C186" s="139"/>
      <c r="D186" s="139"/>
      <c r="E186" s="88">
        <f>SUM(Table1[[#This Row],[Jul]:[Sept]])</f>
        <v>9.7899999999999991</v>
      </c>
    </row>
    <row r="187" spans="1:5" x14ac:dyDescent="0.3">
      <c r="A187" s="52" t="s">
        <v>202</v>
      </c>
      <c r="B187" s="139">
        <v>6.91</v>
      </c>
      <c r="C187" s="139"/>
      <c r="D187" s="139"/>
      <c r="E187" s="88">
        <f>SUM(Table1[[#This Row],[Jul]:[Sept]])</f>
        <v>6.91</v>
      </c>
    </row>
    <row r="188" spans="1:5" x14ac:dyDescent="0.3">
      <c r="A188" s="52" t="s">
        <v>138</v>
      </c>
      <c r="B188" s="139"/>
      <c r="C188" s="139">
        <v>38482.21</v>
      </c>
      <c r="D188" s="139">
        <v>53.59</v>
      </c>
      <c r="E188" s="88">
        <f>SUM(Table1[[#This Row],[Jul]:[Sept]])</f>
        <v>38535.799999999996</v>
      </c>
    </row>
    <row r="189" spans="1:5" x14ac:dyDescent="0.3">
      <c r="A189" s="52" t="s">
        <v>713</v>
      </c>
      <c r="B189" s="139"/>
      <c r="C189" s="139"/>
      <c r="D189" s="139">
        <v>29078.83</v>
      </c>
      <c r="E189" s="88">
        <f>SUM(Table1[[#This Row],[Jul]:[Sept]])</f>
        <v>29078.83</v>
      </c>
    </row>
    <row r="190" spans="1:5" x14ac:dyDescent="0.3">
      <c r="A190" s="52" t="s">
        <v>508</v>
      </c>
      <c r="B190" s="139"/>
      <c r="C190" s="139">
        <v>12500</v>
      </c>
      <c r="D190" s="139">
        <v>25000</v>
      </c>
      <c r="E190" s="88">
        <f>SUM(Table1[[#This Row],[Jul]:[Sept]])</f>
        <v>37500</v>
      </c>
    </row>
    <row r="191" spans="1:5" x14ac:dyDescent="0.3">
      <c r="A191" s="52" t="s">
        <v>268</v>
      </c>
      <c r="B191" s="139"/>
      <c r="C191" s="139">
        <v>22440</v>
      </c>
      <c r="D191" s="139">
        <v>271.55</v>
      </c>
      <c r="E191" s="88">
        <f>SUM(Table1[[#This Row],[Jul]:[Sept]])</f>
        <v>22711.55</v>
      </c>
    </row>
    <row r="192" spans="1:5" x14ac:dyDescent="0.3">
      <c r="A192" s="52" t="s">
        <v>296</v>
      </c>
      <c r="B192" s="139"/>
      <c r="C192" s="139">
        <v>2494.25</v>
      </c>
      <c r="D192" s="139">
        <v>20987.7</v>
      </c>
      <c r="E192" s="88">
        <f>SUM(Table1[[#This Row],[Jul]:[Sept]])</f>
        <v>23481.95</v>
      </c>
    </row>
    <row r="193" spans="1:5" x14ac:dyDescent="0.3">
      <c r="A193" s="52" t="s">
        <v>68</v>
      </c>
      <c r="B193" s="139"/>
      <c r="C193" s="139">
        <v>13841.24</v>
      </c>
      <c r="D193" s="139">
        <v>19999.919999999998</v>
      </c>
      <c r="E193" s="88">
        <f>SUM(Table1[[#This Row],[Jul]:[Sept]])</f>
        <v>33841.159999999996</v>
      </c>
    </row>
    <row r="194" spans="1:5" x14ac:dyDescent="0.3">
      <c r="A194" s="52" t="s">
        <v>155</v>
      </c>
      <c r="B194" s="139"/>
      <c r="C194" s="139"/>
      <c r="D194" s="139">
        <v>19824</v>
      </c>
      <c r="E194" s="88">
        <f>SUM(Table1[[#This Row],[Jul]:[Sept]])</f>
        <v>19824</v>
      </c>
    </row>
    <row r="195" spans="1:5" x14ac:dyDescent="0.3">
      <c r="A195" s="52" t="s">
        <v>714</v>
      </c>
      <c r="B195" s="139"/>
      <c r="C195" s="139"/>
      <c r="D195" s="139">
        <v>15000</v>
      </c>
      <c r="E195" s="88">
        <f>SUM(Table1[[#This Row],[Jul]:[Sept]])</f>
        <v>15000</v>
      </c>
    </row>
    <row r="196" spans="1:5" x14ac:dyDescent="0.3">
      <c r="A196" s="52" t="s">
        <v>210</v>
      </c>
      <c r="B196" s="139"/>
      <c r="C196" s="139">
        <v>7893.1</v>
      </c>
      <c r="D196" s="139">
        <v>14487.25</v>
      </c>
      <c r="E196" s="88">
        <f>SUM(Table1[[#This Row],[Jul]:[Sept]])</f>
        <v>22380.35</v>
      </c>
    </row>
    <row r="197" spans="1:5" x14ac:dyDescent="0.3">
      <c r="A197" s="52" t="s">
        <v>184</v>
      </c>
      <c r="B197" s="139"/>
      <c r="C197" s="139"/>
      <c r="D197" s="139">
        <v>12297.62</v>
      </c>
      <c r="E197" s="88">
        <f>SUM(Table1[[#This Row],[Jul]:[Sept]])</f>
        <v>12297.62</v>
      </c>
    </row>
    <row r="198" spans="1:5" x14ac:dyDescent="0.3">
      <c r="A198" s="52" t="s">
        <v>246</v>
      </c>
      <c r="B198" s="139"/>
      <c r="C198" s="139">
        <v>10390</v>
      </c>
      <c r="D198" s="139">
        <v>3825.5</v>
      </c>
      <c r="E198" s="88">
        <f>SUM(Table1[[#This Row],[Jul]:[Sept]])</f>
        <v>14215.5</v>
      </c>
    </row>
    <row r="199" spans="1:5" x14ac:dyDescent="0.3">
      <c r="A199" s="52" t="s">
        <v>314</v>
      </c>
      <c r="B199" s="139"/>
      <c r="C199" s="139">
        <v>9882.19</v>
      </c>
      <c r="D199" s="139">
        <v>238.59</v>
      </c>
      <c r="E199" s="88">
        <f>SUM(Table1[[#This Row],[Jul]:[Sept]])</f>
        <v>10120.780000000001</v>
      </c>
    </row>
    <row r="200" spans="1:5" x14ac:dyDescent="0.3">
      <c r="A200" s="52" t="s">
        <v>86</v>
      </c>
      <c r="B200" s="139"/>
      <c r="C200" s="139"/>
      <c r="D200" s="139">
        <v>8008.16</v>
      </c>
      <c r="E200" s="88">
        <f>SUM(Table1[[#This Row],[Jul]:[Sept]])</f>
        <v>8008.16</v>
      </c>
    </row>
    <row r="201" spans="1:5" x14ac:dyDescent="0.3">
      <c r="A201" s="52" t="s">
        <v>285</v>
      </c>
      <c r="B201" s="139"/>
      <c r="C201" s="139">
        <v>7699</v>
      </c>
      <c r="D201" s="139">
        <v>348</v>
      </c>
      <c r="E201" s="88">
        <f>SUM(Table1[[#This Row],[Jul]:[Sept]])</f>
        <v>8047</v>
      </c>
    </row>
    <row r="202" spans="1:5" x14ac:dyDescent="0.3">
      <c r="A202" s="52" t="s">
        <v>134</v>
      </c>
      <c r="B202" s="139"/>
      <c r="C202" s="139"/>
      <c r="D202" s="139">
        <v>7375.1</v>
      </c>
      <c r="E202" s="88">
        <f>SUM(Table1[[#This Row],[Jul]:[Sept]])</f>
        <v>7375.1</v>
      </c>
    </row>
    <row r="203" spans="1:5" x14ac:dyDescent="0.3">
      <c r="A203" s="52" t="s">
        <v>474</v>
      </c>
      <c r="B203" s="139"/>
      <c r="C203" s="139">
        <v>7265</v>
      </c>
      <c r="D203" s="139"/>
      <c r="E203" s="88">
        <f>SUM(Table1[[#This Row],[Jul]:[Sept]])</f>
        <v>7265</v>
      </c>
    </row>
    <row r="204" spans="1:5" x14ac:dyDescent="0.3">
      <c r="A204" s="52" t="s">
        <v>295</v>
      </c>
      <c r="B204" s="139"/>
      <c r="C204" s="139">
        <v>7229.74</v>
      </c>
      <c r="D204" s="139">
        <v>5427.5</v>
      </c>
      <c r="E204" s="88">
        <f>SUM(Table1[[#This Row],[Jul]:[Sept]])</f>
        <v>12657.24</v>
      </c>
    </row>
    <row r="205" spans="1:5" x14ac:dyDescent="0.3">
      <c r="A205" s="52" t="s">
        <v>257</v>
      </c>
      <c r="B205" s="139"/>
      <c r="C205" s="139">
        <v>7054.5</v>
      </c>
      <c r="D205" s="139">
        <v>1578.5</v>
      </c>
      <c r="E205" s="88">
        <f>SUM(Table1[[#This Row],[Jul]:[Sept]])</f>
        <v>8633</v>
      </c>
    </row>
    <row r="206" spans="1:5" x14ac:dyDescent="0.3">
      <c r="A206" s="52" t="s">
        <v>292</v>
      </c>
      <c r="B206" s="139"/>
      <c r="C206" s="139">
        <v>6000</v>
      </c>
      <c r="D206" s="139">
        <v>779.58</v>
      </c>
      <c r="E206" s="88">
        <f>SUM(Table1[[#This Row],[Jul]:[Sept]])</f>
        <v>6779.58</v>
      </c>
    </row>
    <row r="207" spans="1:5" x14ac:dyDescent="0.3">
      <c r="A207" s="52" t="s">
        <v>271</v>
      </c>
      <c r="B207" s="139"/>
      <c r="C207" s="139">
        <v>5950</v>
      </c>
      <c r="D207" s="139">
        <v>22.19</v>
      </c>
      <c r="E207" s="88">
        <f>SUM(Table1[[#This Row],[Jul]:[Sept]])</f>
        <v>5972.19</v>
      </c>
    </row>
    <row r="208" spans="1:5" x14ac:dyDescent="0.3">
      <c r="A208" s="52" t="s">
        <v>715</v>
      </c>
      <c r="B208" s="139"/>
      <c r="C208" s="139"/>
      <c r="D208" s="139">
        <v>5862.8</v>
      </c>
      <c r="E208" s="88">
        <f>SUM(Table1[[#This Row],[Jul]:[Sept]])</f>
        <v>5862.8</v>
      </c>
    </row>
    <row r="209" spans="1:5" x14ac:dyDescent="0.3">
      <c r="A209" s="52" t="s">
        <v>99</v>
      </c>
      <c r="B209" s="139"/>
      <c r="C209" s="139">
        <v>5000</v>
      </c>
      <c r="D209" s="139">
        <v>4000</v>
      </c>
      <c r="E209" s="88">
        <f>SUM(Table1[[#This Row],[Jul]:[Sept]])</f>
        <v>9000</v>
      </c>
    </row>
    <row r="210" spans="1:5" x14ac:dyDescent="0.3">
      <c r="A210" s="52" t="s">
        <v>716</v>
      </c>
      <c r="B210" s="139"/>
      <c r="C210" s="139">
        <v>841.95</v>
      </c>
      <c r="D210" s="139">
        <v>4910.75</v>
      </c>
      <c r="E210" s="88">
        <f>SUM(Table1[[#This Row],[Jul]:[Sept]])</f>
        <v>5752.7</v>
      </c>
    </row>
    <row r="211" spans="1:5" x14ac:dyDescent="0.3">
      <c r="A211" s="52" t="s">
        <v>299</v>
      </c>
      <c r="B211" s="139"/>
      <c r="C211" s="139"/>
      <c r="D211" s="139">
        <v>4582.5</v>
      </c>
      <c r="E211" s="88">
        <f>SUM(Table1[[#This Row],[Jul]:[Sept]])</f>
        <v>4582.5</v>
      </c>
    </row>
    <row r="212" spans="1:5" x14ac:dyDescent="0.3">
      <c r="A212" s="52" t="s">
        <v>423</v>
      </c>
      <c r="B212" s="139"/>
      <c r="C212" s="139"/>
      <c r="D212" s="139">
        <v>4401.3999999999996</v>
      </c>
      <c r="E212" s="88">
        <f>SUM(Table1[[#This Row],[Jul]:[Sept]])</f>
        <v>4401.3999999999996</v>
      </c>
    </row>
    <row r="213" spans="1:5" x14ac:dyDescent="0.3">
      <c r="A213" s="52" t="s">
        <v>717</v>
      </c>
      <c r="B213" s="139"/>
      <c r="C213" s="139">
        <v>4400</v>
      </c>
      <c r="D213" s="139"/>
      <c r="E213" s="88">
        <f>SUM(Table1[[#This Row],[Jul]:[Sept]])</f>
        <v>4400</v>
      </c>
    </row>
    <row r="214" spans="1:5" x14ac:dyDescent="0.3">
      <c r="A214" s="52" t="s">
        <v>262</v>
      </c>
      <c r="B214" s="139"/>
      <c r="C214" s="139">
        <v>301.55</v>
      </c>
      <c r="D214" s="139">
        <v>4000</v>
      </c>
      <c r="E214" s="88">
        <f>SUM(Table1[[#This Row],[Jul]:[Sept]])</f>
        <v>4301.55</v>
      </c>
    </row>
    <row r="215" spans="1:5" x14ac:dyDescent="0.3">
      <c r="A215" s="52" t="s">
        <v>683</v>
      </c>
      <c r="B215" s="139"/>
      <c r="C215" s="139">
        <v>3914.42</v>
      </c>
      <c r="D215" s="139"/>
      <c r="E215" s="88">
        <f>SUM(Table1[[#This Row],[Jul]:[Sept]])</f>
        <v>3914.42</v>
      </c>
    </row>
    <row r="216" spans="1:5" x14ac:dyDescent="0.3">
      <c r="A216" s="52" t="s">
        <v>83</v>
      </c>
      <c r="B216" s="139"/>
      <c r="C216" s="139">
        <v>3900</v>
      </c>
      <c r="D216" s="139"/>
      <c r="E216" s="88">
        <f>SUM(Table1[[#This Row],[Jul]:[Sept]])</f>
        <v>3900</v>
      </c>
    </row>
    <row r="217" spans="1:5" x14ac:dyDescent="0.3">
      <c r="A217" s="52" t="s">
        <v>252</v>
      </c>
      <c r="B217" s="139"/>
      <c r="C217" s="139">
        <v>3605.09</v>
      </c>
      <c r="D217" s="139">
        <v>3736</v>
      </c>
      <c r="E217" s="88">
        <f>SUM(Table1[[#This Row],[Jul]:[Sept]])</f>
        <v>7341.09</v>
      </c>
    </row>
    <row r="218" spans="1:5" x14ac:dyDescent="0.3">
      <c r="A218" s="52" t="s">
        <v>512</v>
      </c>
      <c r="B218" s="139"/>
      <c r="C218" s="139"/>
      <c r="D218" s="139">
        <v>3507.28</v>
      </c>
      <c r="E218" s="88">
        <f>SUM(Table1[[#This Row],[Jul]:[Sept]])</f>
        <v>3507.28</v>
      </c>
    </row>
    <row r="219" spans="1:5" x14ac:dyDescent="0.3">
      <c r="A219" s="52" t="s">
        <v>199</v>
      </c>
      <c r="B219" s="139"/>
      <c r="C219" s="139"/>
      <c r="D219" s="139">
        <v>3331.69</v>
      </c>
      <c r="E219" s="88">
        <f>SUM(Table1[[#This Row],[Jul]:[Sept]])</f>
        <v>3331.69</v>
      </c>
    </row>
    <row r="220" spans="1:5" x14ac:dyDescent="0.3">
      <c r="A220" s="52" t="s">
        <v>690</v>
      </c>
      <c r="B220" s="139"/>
      <c r="C220" s="139"/>
      <c r="D220" s="139">
        <v>2950</v>
      </c>
      <c r="E220" s="88">
        <f>SUM(Table1[[#This Row],[Jul]:[Sept]])</f>
        <v>2950</v>
      </c>
    </row>
    <row r="221" spans="1:5" x14ac:dyDescent="0.3">
      <c r="A221" s="52" t="s">
        <v>265</v>
      </c>
      <c r="B221" s="139"/>
      <c r="C221" s="139"/>
      <c r="D221" s="139">
        <v>2836</v>
      </c>
      <c r="E221" s="88">
        <f>SUM(Table1[[#This Row],[Jul]:[Sept]])</f>
        <v>2836</v>
      </c>
    </row>
    <row r="222" spans="1:5" x14ac:dyDescent="0.3">
      <c r="A222" s="52" t="s">
        <v>337</v>
      </c>
      <c r="B222" s="139"/>
      <c r="C222" s="139">
        <v>2709.28</v>
      </c>
      <c r="D222" s="139">
        <v>2293.85</v>
      </c>
      <c r="E222" s="88">
        <f>SUM(Table1[[#This Row],[Jul]:[Sept]])</f>
        <v>5003.13</v>
      </c>
    </row>
    <row r="223" spans="1:5" x14ac:dyDescent="0.3">
      <c r="A223" s="52" t="s">
        <v>718</v>
      </c>
      <c r="B223" s="139"/>
      <c r="C223" s="139"/>
      <c r="D223" s="139">
        <v>2645.29</v>
      </c>
      <c r="E223" s="88">
        <f>SUM(Table1[[#This Row],[Jul]:[Sept]])</f>
        <v>2645.29</v>
      </c>
    </row>
    <row r="224" spans="1:5" x14ac:dyDescent="0.3">
      <c r="A224" s="52" t="s">
        <v>278</v>
      </c>
      <c r="B224" s="139"/>
      <c r="C224" s="139">
        <v>164.97</v>
      </c>
      <c r="D224" s="139">
        <v>2426.0700000000002</v>
      </c>
      <c r="E224" s="88">
        <f>SUM(Table1[[#This Row],[Jul]:[Sept]])</f>
        <v>2591.04</v>
      </c>
    </row>
    <row r="225" spans="1:5" x14ac:dyDescent="0.3">
      <c r="A225" s="52" t="s">
        <v>66</v>
      </c>
      <c r="B225" s="139"/>
      <c r="C225" s="139">
        <v>219.44</v>
      </c>
      <c r="D225" s="139">
        <v>2360</v>
      </c>
      <c r="E225" s="88">
        <f>SUM(Table1[[#This Row],[Jul]:[Sept]])</f>
        <v>2579.44</v>
      </c>
    </row>
    <row r="226" spans="1:5" x14ac:dyDescent="0.3">
      <c r="A226" s="52" t="s">
        <v>81</v>
      </c>
      <c r="B226" s="139"/>
      <c r="C226" s="139">
        <v>155</v>
      </c>
      <c r="D226" s="139">
        <v>2308.91</v>
      </c>
      <c r="E226" s="88">
        <f>SUM(Table1[[#This Row],[Jul]:[Sept]])</f>
        <v>2463.91</v>
      </c>
    </row>
    <row r="227" spans="1:5" x14ac:dyDescent="0.3">
      <c r="A227" s="52" t="s">
        <v>679</v>
      </c>
      <c r="B227" s="139"/>
      <c r="C227" s="139">
        <v>2280</v>
      </c>
      <c r="D227" s="139"/>
      <c r="E227" s="88">
        <f>SUM(Table1[[#This Row],[Jul]:[Sept]])</f>
        <v>2280</v>
      </c>
    </row>
    <row r="228" spans="1:5" x14ac:dyDescent="0.3">
      <c r="A228" s="52" t="s">
        <v>130</v>
      </c>
      <c r="B228" s="139"/>
      <c r="C228" s="139">
        <v>2134.84</v>
      </c>
      <c r="D228" s="139"/>
      <c r="E228" s="88">
        <f>SUM(Table1[[#This Row],[Jul]:[Sept]])</f>
        <v>2134.84</v>
      </c>
    </row>
    <row r="229" spans="1:5" x14ac:dyDescent="0.3">
      <c r="A229" s="52" t="s">
        <v>211</v>
      </c>
      <c r="B229" s="139"/>
      <c r="C229" s="139"/>
      <c r="D229" s="139">
        <v>2072.98</v>
      </c>
      <c r="E229" s="88">
        <f>SUM(Table1[[#This Row],[Jul]:[Sept]])</f>
        <v>2072.98</v>
      </c>
    </row>
    <row r="230" spans="1:5" x14ac:dyDescent="0.3">
      <c r="A230" s="52" t="s">
        <v>719</v>
      </c>
      <c r="B230" s="139"/>
      <c r="C230" s="139">
        <v>2058.2399999999998</v>
      </c>
      <c r="D230" s="139"/>
      <c r="E230" s="88">
        <f>SUM(Table1[[#This Row],[Jul]:[Sept]])</f>
        <v>2058.2399999999998</v>
      </c>
    </row>
    <row r="231" spans="1:5" x14ac:dyDescent="0.3">
      <c r="A231" s="52" t="s">
        <v>513</v>
      </c>
      <c r="B231" s="139"/>
      <c r="C231" s="139"/>
      <c r="D231" s="139">
        <v>2014.85</v>
      </c>
      <c r="E231" s="88">
        <f>SUM(Table1[[#This Row],[Jul]:[Sept]])</f>
        <v>2014.85</v>
      </c>
    </row>
    <row r="232" spans="1:5" x14ac:dyDescent="0.3">
      <c r="A232" s="52" t="s">
        <v>720</v>
      </c>
      <c r="B232" s="139"/>
      <c r="C232" s="139"/>
      <c r="D232" s="139">
        <v>2000</v>
      </c>
      <c r="E232" s="88">
        <f>SUM(Table1[[#This Row],[Jul]:[Sept]])</f>
        <v>2000</v>
      </c>
    </row>
    <row r="233" spans="1:5" x14ac:dyDescent="0.3">
      <c r="A233" s="52" t="s">
        <v>142</v>
      </c>
      <c r="B233" s="139"/>
      <c r="C233" s="139">
        <v>1766.51</v>
      </c>
      <c r="D233" s="139">
        <v>1910</v>
      </c>
      <c r="E233" s="88">
        <f>SUM(Table1[[#This Row],[Jul]:[Sept]])</f>
        <v>3676.51</v>
      </c>
    </row>
    <row r="234" spans="1:5" x14ac:dyDescent="0.3">
      <c r="A234" s="52" t="s">
        <v>721</v>
      </c>
      <c r="B234" s="139"/>
      <c r="C234" s="139"/>
      <c r="D234" s="139">
        <v>1799.5</v>
      </c>
      <c r="E234" s="88">
        <f>SUM(Table1[[#This Row],[Jul]:[Sept]])</f>
        <v>1799.5</v>
      </c>
    </row>
    <row r="235" spans="1:5" x14ac:dyDescent="0.3">
      <c r="A235" s="52" t="s">
        <v>424</v>
      </c>
      <c r="B235" s="139"/>
      <c r="C235" s="139">
        <v>1664.29</v>
      </c>
      <c r="D235" s="139">
        <v>1452</v>
      </c>
      <c r="E235" s="88">
        <f>SUM(Table1[[#This Row],[Jul]:[Sept]])</f>
        <v>3116.29</v>
      </c>
    </row>
    <row r="236" spans="1:5" x14ac:dyDescent="0.3">
      <c r="A236" s="52" t="s">
        <v>136</v>
      </c>
      <c r="B236" s="139"/>
      <c r="C236" s="139"/>
      <c r="D236" s="139">
        <v>1488.99</v>
      </c>
      <c r="E236" s="88">
        <f>SUM(Table1[[#This Row],[Jul]:[Sept]])</f>
        <v>1488.99</v>
      </c>
    </row>
    <row r="237" spans="1:5" x14ac:dyDescent="0.3">
      <c r="A237" s="52" t="s">
        <v>312</v>
      </c>
      <c r="B237" s="139"/>
      <c r="C237" s="139">
        <v>1368.5</v>
      </c>
      <c r="D237" s="139">
        <v>991.5</v>
      </c>
      <c r="E237" s="88">
        <f>SUM(Table1[[#This Row],[Jul]:[Sept]])</f>
        <v>2360</v>
      </c>
    </row>
    <row r="238" spans="1:5" x14ac:dyDescent="0.3">
      <c r="A238" s="52" t="s">
        <v>48</v>
      </c>
      <c r="B238" s="139"/>
      <c r="C238" s="139">
        <v>1365.8</v>
      </c>
      <c r="D238" s="139">
        <v>286.49</v>
      </c>
      <c r="E238" s="88">
        <f>SUM(Table1[[#This Row],[Jul]:[Sept]])</f>
        <v>1652.29</v>
      </c>
    </row>
    <row r="239" spans="1:5" x14ac:dyDescent="0.3">
      <c r="A239" s="52" t="s">
        <v>283</v>
      </c>
      <c r="B239" s="139"/>
      <c r="C239" s="139">
        <v>1190.25</v>
      </c>
      <c r="D239" s="139"/>
      <c r="E239" s="88">
        <f>SUM(Table1[[#This Row],[Jul]:[Sept]])</f>
        <v>1190.25</v>
      </c>
    </row>
    <row r="240" spans="1:5" x14ac:dyDescent="0.3">
      <c r="A240" s="52" t="s">
        <v>553</v>
      </c>
      <c r="B240" s="139"/>
      <c r="C240" s="139"/>
      <c r="D240" s="139">
        <v>1180</v>
      </c>
      <c r="E240" s="88">
        <f>SUM(Table1[[#This Row],[Jul]:[Sept]])</f>
        <v>1180</v>
      </c>
    </row>
    <row r="241" spans="1:5" x14ac:dyDescent="0.3">
      <c r="A241" s="52" t="s">
        <v>677</v>
      </c>
      <c r="B241" s="139"/>
      <c r="C241" s="139">
        <v>1038.7</v>
      </c>
      <c r="D241" s="139"/>
      <c r="E241" s="88">
        <f>SUM(Table1[[#This Row],[Jul]:[Sept]])</f>
        <v>1038.7</v>
      </c>
    </row>
    <row r="242" spans="1:5" x14ac:dyDescent="0.3">
      <c r="A242" s="52" t="s">
        <v>71</v>
      </c>
      <c r="B242" s="139"/>
      <c r="C242" s="139">
        <v>782.26</v>
      </c>
      <c r="D242" s="139">
        <v>1014</v>
      </c>
      <c r="E242" s="88">
        <f>SUM(Table1[[#This Row],[Jul]:[Sept]])</f>
        <v>1796.26</v>
      </c>
    </row>
    <row r="243" spans="1:5" x14ac:dyDescent="0.3">
      <c r="A243" s="52" t="s">
        <v>313</v>
      </c>
      <c r="B243" s="139"/>
      <c r="C243" s="139">
        <v>210.18</v>
      </c>
      <c r="D243" s="139">
        <v>934.11</v>
      </c>
      <c r="E243" s="88">
        <f>SUM(Table1[[#This Row],[Jul]:[Sept]])</f>
        <v>1144.29</v>
      </c>
    </row>
    <row r="244" spans="1:5" x14ac:dyDescent="0.3">
      <c r="A244" s="52" t="s">
        <v>674</v>
      </c>
      <c r="B244" s="139"/>
      <c r="C244" s="139">
        <v>331.86</v>
      </c>
      <c r="D244" s="139">
        <v>915</v>
      </c>
      <c r="E244" s="88">
        <f>SUM(Table1[[#This Row],[Jul]:[Sept]])</f>
        <v>1246.8600000000001</v>
      </c>
    </row>
    <row r="245" spans="1:5" x14ac:dyDescent="0.3">
      <c r="A245" s="52" t="s">
        <v>684</v>
      </c>
      <c r="B245" s="139"/>
      <c r="C245" s="139"/>
      <c r="D245" s="139">
        <v>911</v>
      </c>
      <c r="E245" s="88">
        <f>SUM(Table1[[#This Row],[Jul]:[Sept]])</f>
        <v>911</v>
      </c>
    </row>
    <row r="246" spans="1:5" x14ac:dyDescent="0.3">
      <c r="A246" s="52" t="s">
        <v>722</v>
      </c>
      <c r="B246" s="139"/>
      <c r="C246" s="139"/>
      <c r="D246" s="139">
        <v>850</v>
      </c>
      <c r="E246" s="88">
        <f>SUM(Table1[[#This Row],[Jul]:[Sept]])</f>
        <v>850</v>
      </c>
    </row>
    <row r="247" spans="1:5" x14ac:dyDescent="0.3">
      <c r="A247" s="52" t="s">
        <v>55</v>
      </c>
      <c r="B247" s="139"/>
      <c r="C247" s="139">
        <v>824.55</v>
      </c>
      <c r="D247" s="139"/>
      <c r="E247" s="88">
        <f>SUM(Table1[[#This Row],[Jul]:[Sept]])</f>
        <v>824.55</v>
      </c>
    </row>
    <row r="248" spans="1:5" x14ac:dyDescent="0.3">
      <c r="A248" s="52" t="s">
        <v>190</v>
      </c>
      <c r="B248" s="139"/>
      <c r="C248" s="139">
        <v>81.97</v>
      </c>
      <c r="D248" s="139">
        <v>820</v>
      </c>
      <c r="E248" s="88">
        <f>SUM(Table1[[#This Row],[Jul]:[Sept]])</f>
        <v>901.97</v>
      </c>
    </row>
    <row r="249" spans="1:5" x14ac:dyDescent="0.3">
      <c r="A249" s="52" t="s">
        <v>280</v>
      </c>
      <c r="B249" s="139"/>
      <c r="C249" s="139">
        <v>625</v>
      </c>
      <c r="D249" s="139">
        <v>228</v>
      </c>
      <c r="E249" s="88">
        <f>SUM(Table1[[#This Row],[Jul]:[Sept]])</f>
        <v>853</v>
      </c>
    </row>
    <row r="250" spans="1:5" x14ac:dyDescent="0.3">
      <c r="A250" s="52" t="s">
        <v>688</v>
      </c>
      <c r="B250" s="139"/>
      <c r="C250" s="139">
        <v>521</v>
      </c>
      <c r="D250" s="139"/>
      <c r="E250" s="88">
        <f>SUM(Table1[[#This Row],[Jul]:[Sept]])</f>
        <v>521</v>
      </c>
    </row>
    <row r="251" spans="1:5" x14ac:dyDescent="0.3">
      <c r="A251" s="52" t="s">
        <v>542</v>
      </c>
      <c r="B251" s="139"/>
      <c r="C251" s="139"/>
      <c r="D251" s="139">
        <v>486.32</v>
      </c>
      <c r="E251" s="88">
        <f>SUM(Table1[[#This Row],[Jul]:[Sept]])</f>
        <v>486.32</v>
      </c>
    </row>
    <row r="252" spans="1:5" x14ac:dyDescent="0.3">
      <c r="A252" s="52" t="s">
        <v>549</v>
      </c>
      <c r="B252" s="139"/>
      <c r="C252" s="139"/>
      <c r="D252" s="139">
        <v>448.39</v>
      </c>
      <c r="E252" s="88">
        <f>SUM(Table1[[#This Row],[Jul]:[Sept]])</f>
        <v>448.39</v>
      </c>
    </row>
    <row r="253" spans="1:5" x14ac:dyDescent="0.3">
      <c r="A253" s="52" t="s">
        <v>425</v>
      </c>
      <c r="B253" s="139"/>
      <c r="C253" s="139">
        <v>350</v>
      </c>
      <c r="D253" s="139">
        <v>434.5</v>
      </c>
      <c r="E253" s="88">
        <f>SUM(Table1[[#This Row],[Jul]:[Sept]])</f>
        <v>784.5</v>
      </c>
    </row>
    <row r="254" spans="1:5" x14ac:dyDescent="0.3">
      <c r="A254" s="52" t="s">
        <v>65</v>
      </c>
      <c r="B254" s="139"/>
      <c r="C254" s="139">
        <v>433.77</v>
      </c>
      <c r="D254" s="139"/>
      <c r="E254" s="88">
        <f>SUM(Table1[[#This Row],[Jul]:[Sept]])</f>
        <v>433.77</v>
      </c>
    </row>
    <row r="255" spans="1:5" x14ac:dyDescent="0.3">
      <c r="A255" s="52" t="s">
        <v>208</v>
      </c>
      <c r="B255" s="139"/>
      <c r="C255" s="139"/>
      <c r="D255" s="139">
        <v>392</v>
      </c>
      <c r="E255" s="88">
        <f>SUM(Table1[[#This Row],[Jul]:[Sept]])</f>
        <v>392</v>
      </c>
    </row>
    <row r="256" spans="1:5" x14ac:dyDescent="0.3">
      <c r="A256" s="52" t="s">
        <v>232</v>
      </c>
      <c r="B256" s="139"/>
      <c r="C256" s="139"/>
      <c r="D256" s="139">
        <v>333</v>
      </c>
      <c r="E256" s="88">
        <f>SUM(Table1[[#This Row],[Jul]:[Sept]])</f>
        <v>333</v>
      </c>
    </row>
    <row r="257" spans="1:5" x14ac:dyDescent="0.3">
      <c r="A257" s="52" t="s">
        <v>554</v>
      </c>
      <c r="B257" s="139"/>
      <c r="C257" s="139">
        <v>299</v>
      </c>
      <c r="D257" s="139"/>
      <c r="E257" s="88">
        <f>SUM(Table1[[#This Row],[Jul]:[Sept]])</f>
        <v>299</v>
      </c>
    </row>
    <row r="258" spans="1:5" x14ac:dyDescent="0.3">
      <c r="A258" s="52" t="s">
        <v>723</v>
      </c>
      <c r="B258" s="139"/>
      <c r="C258" s="139"/>
      <c r="D258" s="139">
        <v>264</v>
      </c>
      <c r="E258" s="88">
        <f>SUM(Table1[[#This Row],[Jul]:[Sept]])</f>
        <v>264</v>
      </c>
    </row>
    <row r="259" spans="1:5" x14ac:dyDescent="0.3">
      <c r="A259" s="52" t="s">
        <v>724</v>
      </c>
      <c r="B259" s="139"/>
      <c r="C259" s="139"/>
      <c r="D259" s="139">
        <v>242.88</v>
      </c>
      <c r="E259" s="88">
        <f>SUM(Table1[[#This Row],[Jul]:[Sept]])</f>
        <v>242.88</v>
      </c>
    </row>
    <row r="260" spans="1:5" x14ac:dyDescent="0.3">
      <c r="A260" s="52" t="s">
        <v>398</v>
      </c>
      <c r="B260" s="139"/>
      <c r="C260" s="139"/>
      <c r="D260" s="139">
        <v>231.62</v>
      </c>
      <c r="E260" s="88">
        <f>SUM(Table1[[#This Row],[Jul]:[Sept]])</f>
        <v>231.62</v>
      </c>
    </row>
    <row r="261" spans="1:5" x14ac:dyDescent="0.3">
      <c r="A261" s="52" t="s">
        <v>725</v>
      </c>
      <c r="B261" s="139"/>
      <c r="C261" s="139">
        <v>202.5</v>
      </c>
      <c r="D261" s="139"/>
      <c r="E261" s="88">
        <f>SUM(Table1[[#This Row],[Jul]:[Sept]])</f>
        <v>202.5</v>
      </c>
    </row>
    <row r="262" spans="1:5" x14ac:dyDescent="0.3">
      <c r="A262" s="52" t="s">
        <v>300</v>
      </c>
      <c r="B262" s="139"/>
      <c r="C262" s="139">
        <v>196.84</v>
      </c>
      <c r="D262" s="139"/>
      <c r="E262" s="88">
        <f>SUM(Table1[[#This Row],[Jul]:[Sept]])</f>
        <v>196.84</v>
      </c>
    </row>
    <row r="263" spans="1:5" x14ac:dyDescent="0.3">
      <c r="A263" s="52" t="s">
        <v>475</v>
      </c>
      <c r="B263" s="139"/>
      <c r="C263" s="139">
        <v>195.08</v>
      </c>
      <c r="D263" s="139"/>
      <c r="E263" s="88">
        <f>SUM(Table1[[#This Row],[Jul]:[Sept]])</f>
        <v>195.08</v>
      </c>
    </row>
    <row r="264" spans="1:5" x14ac:dyDescent="0.3">
      <c r="A264" s="52" t="s">
        <v>726</v>
      </c>
      <c r="B264" s="139"/>
      <c r="C264" s="139"/>
      <c r="D264" s="139">
        <v>180</v>
      </c>
      <c r="E264" s="88">
        <f>SUM(Table1[[#This Row],[Jul]:[Sept]])</f>
        <v>180</v>
      </c>
    </row>
    <row r="265" spans="1:5" x14ac:dyDescent="0.3">
      <c r="A265" s="52" t="s">
        <v>727</v>
      </c>
      <c r="B265" s="139"/>
      <c r="C265" s="139">
        <v>177.95</v>
      </c>
      <c r="D265" s="139"/>
      <c r="E265" s="88">
        <f>SUM(Table1[[#This Row],[Jul]:[Sept]])</f>
        <v>177.95</v>
      </c>
    </row>
    <row r="266" spans="1:5" x14ac:dyDescent="0.3">
      <c r="A266" s="52" t="s">
        <v>187</v>
      </c>
      <c r="B266" s="139"/>
      <c r="C266" s="139"/>
      <c r="D266" s="139">
        <v>145.04</v>
      </c>
      <c r="E266" s="88">
        <f>SUM(Table1[[#This Row],[Jul]:[Sept]])</f>
        <v>145.04</v>
      </c>
    </row>
    <row r="267" spans="1:5" x14ac:dyDescent="0.3">
      <c r="A267" s="52" t="s">
        <v>275</v>
      </c>
      <c r="B267" s="139"/>
      <c r="C267" s="139">
        <v>144.99</v>
      </c>
      <c r="D267" s="139">
        <v>43.77</v>
      </c>
      <c r="E267" s="88">
        <f>SUM(Table1[[#This Row],[Jul]:[Sept]])</f>
        <v>188.76000000000002</v>
      </c>
    </row>
    <row r="268" spans="1:5" x14ac:dyDescent="0.3">
      <c r="A268" s="52" t="s">
        <v>216</v>
      </c>
      <c r="B268" s="139"/>
      <c r="C268" s="139"/>
      <c r="D268" s="139">
        <v>140.63999999999999</v>
      </c>
      <c r="E268" s="88">
        <f>SUM(Table1[[#This Row],[Jul]:[Sept]])</f>
        <v>140.63999999999999</v>
      </c>
    </row>
    <row r="269" spans="1:5" x14ac:dyDescent="0.3">
      <c r="A269" s="52" t="s">
        <v>217</v>
      </c>
      <c r="B269" s="139"/>
      <c r="C269" s="139">
        <v>102.22</v>
      </c>
      <c r="D269" s="139">
        <v>9.7899999999999991</v>
      </c>
      <c r="E269" s="88">
        <f>SUM(Table1[[#This Row],[Jul]:[Sept]])</f>
        <v>112.00999999999999</v>
      </c>
    </row>
    <row r="270" spans="1:5" x14ac:dyDescent="0.3">
      <c r="A270" s="52" t="s">
        <v>320</v>
      </c>
      <c r="B270" s="139"/>
      <c r="C270" s="139">
        <v>90</v>
      </c>
      <c r="D270" s="139">
        <v>72.19</v>
      </c>
      <c r="E270" s="88">
        <f>SUM(Table1[[#This Row],[Jul]:[Sept]])</f>
        <v>162.19</v>
      </c>
    </row>
    <row r="271" spans="1:5" x14ac:dyDescent="0.3">
      <c r="A271" s="52" t="s">
        <v>728</v>
      </c>
      <c r="B271" s="139"/>
      <c r="C271" s="139">
        <v>15.99</v>
      </c>
      <c r="D271" s="139">
        <v>88.18</v>
      </c>
      <c r="E271" s="88">
        <f>SUM(Table1[[#This Row],[Jul]:[Sept]])</f>
        <v>104.17</v>
      </c>
    </row>
    <row r="272" spans="1:5" x14ac:dyDescent="0.3">
      <c r="A272" s="52" t="s">
        <v>729</v>
      </c>
      <c r="B272" s="139"/>
      <c r="C272" s="139">
        <v>85.8</v>
      </c>
      <c r="D272" s="139"/>
      <c r="E272" s="88">
        <f>SUM(Table1[[#This Row],[Jul]:[Sept]])</f>
        <v>85.8</v>
      </c>
    </row>
    <row r="273" spans="1:5" x14ac:dyDescent="0.3">
      <c r="A273" s="52" t="s">
        <v>315</v>
      </c>
      <c r="B273" s="139"/>
      <c r="C273" s="139">
        <v>9.7899999999999991</v>
      </c>
      <c r="D273" s="139">
        <v>85.57</v>
      </c>
      <c r="E273" s="88">
        <f>SUM(Table1[[#This Row],[Jul]:[Sept]])</f>
        <v>95.359999999999985</v>
      </c>
    </row>
    <row r="274" spans="1:5" x14ac:dyDescent="0.3">
      <c r="A274" s="52" t="s">
        <v>198</v>
      </c>
      <c r="B274" s="139"/>
      <c r="C274" s="139">
        <v>6.2</v>
      </c>
      <c r="D274" s="139">
        <v>72.19</v>
      </c>
      <c r="E274" s="88">
        <f>SUM(Table1[[#This Row],[Jul]:[Sept]])</f>
        <v>78.39</v>
      </c>
    </row>
    <row r="275" spans="1:5" x14ac:dyDescent="0.3">
      <c r="A275" s="52" t="s">
        <v>545</v>
      </c>
      <c r="B275" s="139"/>
      <c r="C275" s="139">
        <v>70</v>
      </c>
      <c r="D275" s="139"/>
      <c r="E275" s="88">
        <f>SUM(Table1[[#This Row],[Jul]:[Sept]])</f>
        <v>70</v>
      </c>
    </row>
    <row r="276" spans="1:5" x14ac:dyDescent="0.3">
      <c r="A276" s="52" t="s">
        <v>730</v>
      </c>
      <c r="B276" s="139"/>
      <c r="C276" s="139">
        <v>69.75</v>
      </c>
      <c r="D276" s="139"/>
      <c r="E276" s="88">
        <f>SUM(Table1[[#This Row],[Jul]:[Sept]])</f>
        <v>69.75</v>
      </c>
    </row>
    <row r="277" spans="1:5" x14ac:dyDescent="0.3">
      <c r="A277" s="52" t="s">
        <v>131</v>
      </c>
      <c r="B277" s="139"/>
      <c r="C277" s="139"/>
      <c r="D277" s="139">
        <v>65.989999999999995</v>
      </c>
      <c r="E277" s="88">
        <f>SUM(Table1[[#This Row],[Jul]:[Sept]])</f>
        <v>65.989999999999995</v>
      </c>
    </row>
    <row r="278" spans="1:5" x14ac:dyDescent="0.3">
      <c r="A278" s="52" t="s">
        <v>731</v>
      </c>
      <c r="B278" s="139"/>
      <c r="C278" s="139">
        <v>64.319999999999993</v>
      </c>
      <c r="D278" s="139"/>
      <c r="E278" s="88">
        <f>SUM(Table1[[#This Row],[Jul]:[Sept]])</f>
        <v>64.319999999999993</v>
      </c>
    </row>
    <row r="279" spans="1:5" x14ac:dyDescent="0.3">
      <c r="A279" s="52" t="s">
        <v>511</v>
      </c>
      <c r="B279" s="139"/>
      <c r="C279" s="139">
        <v>53.59</v>
      </c>
      <c r="D279" s="139"/>
      <c r="E279" s="88">
        <f>SUM(Table1[[#This Row],[Jul]:[Sept]])</f>
        <v>53.59</v>
      </c>
    </row>
    <row r="280" spans="1:5" x14ac:dyDescent="0.3">
      <c r="A280" s="52" t="s">
        <v>732</v>
      </c>
      <c r="B280" s="139"/>
      <c r="C280" s="139">
        <v>52.55</v>
      </c>
      <c r="D280" s="139">
        <v>-5.37</v>
      </c>
      <c r="E280" s="88">
        <f>SUM(Table1[[#This Row],[Jul]:[Sept]])</f>
        <v>47.18</v>
      </c>
    </row>
    <row r="281" spans="1:5" x14ac:dyDescent="0.3">
      <c r="A281" s="52" t="s">
        <v>685</v>
      </c>
      <c r="B281" s="139"/>
      <c r="C281" s="139">
        <v>50.58</v>
      </c>
      <c r="D281" s="139"/>
      <c r="E281" s="88">
        <f>SUM(Table1[[#This Row],[Jul]:[Sept]])</f>
        <v>50.58</v>
      </c>
    </row>
    <row r="282" spans="1:5" x14ac:dyDescent="0.3">
      <c r="A282" s="52" t="s">
        <v>261</v>
      </c>
      <c r="B282" s="139"/>
      <c r="C282" s="139">
        <v>47.98</v>
      </c>
      <c r="D282" s="139"/>
      <c r="E282" s="88">
        <f>SUM(Table1[[#This Row],[Jul]:[Sept]])</f>
        <v>47.98</v>
      </c>
    </row>
    <row r="283" spans="1:5" x14ac:dyDescent="0.3">
      <c r="A283" s="52" t="s">
        <v>233</v>
      </c>
      <c r="B283" s="139"/>
      <c r="C283" s="139">
        <v>47.39</v>
      </c>
      <c r="D283" s="139"/>
      <c r="E283" s="88">
        <f>SUM(Table1[[#This Row],[Jul]:[Sept]])</f>
        <v>47.39</v>
      </c>
    </row>
    <row r="284" spans="1:5" x14ac:dyDescent="0.3">
      <c r="A284" s="52" t="s">
        <v>276</v>
      </c>
      <c r="B284" s="139"/>
      <c r="C284" s="139">
        <v>40.79</v>
      </c>
      <c r="D284" s="139"/>
      <c r="E284" s="88">
        <f>SUM(Table1[[#This Row],[Jul]:[Sept]])</f>
        <v>40.79</v>
      </c>
    </row>
    <row r="285" spans="1:5" x14ac:dyDescent="0.3">
      <c r="A285" s="52" t="s">
        <v>733</v>
      </c>
      <c r="B285" s="139"/>
      <c r="C285" s="139"/>
      <c r="D285" s="139">
        <v>40.79</v>
      </c>
      <c r="E285" s="88">
        <f>SUM(Table1[[#This Row],[Jul]:[Sept]])</f>
        <v>40.79</v>
      </c>
    </row>
    <row r="286" spans="1:5" x14ac:dyDescent="0.3">
      <c r="A286" s="52" t="s">
        <v>183</v>
      </c>
      <c r="B286" s="139"/>
      <c r="C286" s="139"/>
      <c r="D286" s="139">
        <v>38.18</v>
      </c>
      <c r="E286" s="88">
        <f>SUM(Table1[[#This Row],[Jul]:[Sept]])</f>
        <v>38.18</v>
      </c>
    </row>
    <row r="287" spans="1:5" x14ac:dyDescent="0.3">
      <c r="A287" s="52" t="s">
        <v>251</v>
      </c>
      <c r="B287" s="139"/>
      <c r="C287" s="139">
        <v>34.590000000000003</v>
      </c>
      <c r="D287" s="139"/>
      <c r="E287" s="88">
        <f>SUM(Table1[[#This Row],[Jul]:[Sept]])</f>
        <v>34.590000000000003</v>
      </c>
    </row>
    <row r="288" spans="1:5" x14ac:dyDescent="0.3">
      <c r="A288" s="52" t="s">
        <v>734</v>
      </c>
      <c r="B288" s="139"/>
      <c r="C288" s="139">
        <v>34.590000000000003</v>
      </c>
      <c r="D288" s="139"/>
      <c r="E288" s="88">
        <f>SUM(Table1[[#This Row],[Jul]:[Sept]])</f>
        <v>34.590000000000003</v>
      </c>
    </row>
    <row r="289" spans="1:5" x14ac:dyDescent="0.3">
      <c r="A289" s="52" t="s">
        <v>259</v>
      </c>
      <c r="B289" s="139"/>
      <c r="C289" s="139">
        <v>28.39</v>
      </c>
      <c r="D289" s="139"/>
      <c r="E289" s="88">
        <f>SUM(Table1[[#This Row],[Jul]:[Sept]])</f>
        <v>28.39</v>
      </c>
    </row>
    <row r="290" spans="1:5" x14ac:dyDescent="0.3">
      <c r="A290" s="52" t="s">
        <v>735</v>
      </c>
      <c r="B290" s="139"/>
      <c r="C290" s="139"/>
      <c r="D290" s="139">
        <v>28.39</v>
      </c>
      <c r="E290" s="88">
        <f>SUM(Table1[[#This Row],[Jul]:[Sept]])</f>
        <v>28.39</v>
      </c>
    </row>
    <row r="291" spans="1:5" x14ac:dyDescent="0.3">
      <c r="A291" s="52" t="s">
        <v>736</v>
      </c>
      <c r="B291" s="139"/>
      <c r="C291" s="139">
        <v>22.19</v>
      </c>
      <c r="D291" s="139"/>
      <c r="E291" s="88">
        <f>SUM(Table1[[#This Row],[Jul]:[Sept]])</f>
        <v>22.19</v>
      </c>
    </row>
    <row r="292" spans="1:5" x14ac:dyDescent="0.3">
      <c r="A292" s="52" t="s">
        <v>737</v>
      </c>
      <c r="B292" s="139"/>
      <c r="C292" s="139">
        <v>22.19</v>
      </c>
      <c r="D292" s="139"/>
      <c r="E292" s="88">
        <f>SUM(Table1[[#This Row],[Jul]:[Sept]])</f>
        <v>22.19</v>
      </c>
    </row>
    <row r="293" spans="1:5" x14ac:dyDescent="0.3">
      <c r="A293" s="52" t="s">
        <v>738</v>
      </c>
      <c r="B293" s="139"/>
      <c r="C293" s="139">
        <v>22.19</v>
      </c>
      <c r="D293" s="139"/>
      <c r="E293" s="88">
        <f>SUM(Table1[[#This Row],[Jul]:[Sept]])</f>
        <v>22.19</v>
      </c>
    </row>
    <row r="294" spans="1:5" x14ac:dyDescent="0.3">
      <c r="A294" s="52" t="s">
        <v>739</v>
      </c>
      <c r="B294" s="139"/>
      <c r="C294" s="139"/>
      <c r="D294" s="139">
        <v>22.19</v>
      </c>
      <c r="E294" s="88">
        <f>SUM(Table1[[#This Row],[Jul]:[Sept]])</f>
        <v>22.19</v>
      </c>
    </row>
    <row r="295" spans="1:5" x14ac:dyDescent="0.3">
      <c r="A295" s="52" t="s">
        <v>686</v>
      </c>
      <c r="B295" s="139"/>
      <c r="C295" s="139"/>
      <c r="D295" s="139">
        <v>22.19</v>
      </c>
      <c r="E295" s="88">
        <f>SUM(Table1[[#This Row],[Jul]:[Sept]])</f>
        <v>22.19</v>
      </c>
    </row>
    <row r="296" spans="1:5" x14ac:dyDescent="0.3">
      <c r="A296" s="52" t="s">
        <v>226</v>
      </c>
      <c r="B296" s="139"/>
      <c r="C296" s="139">
        <v>15.99</v>
      </c>
      <c r="D296" s="139"/>
      <c r="E296" s="88">
        <f>SUM(Table1[[#This Row],[Jul]:[Sept]])</f>
        <v>15.99</v>
      </c>
    </row>
    <row r="297" spans="1:5" x14ac:dyDescent="0.3">
      <c r="A297" s="52" t="s">
        <v>290</v>
      </c>
      <c r="B297" s="139"/>
      <c r="C297" s="139">
        <v>15.99</v>
      </c>
      <c r="D297" s="139">
        <v>9.7899999999999991</v>
      </c>
      <c r="E297" s="88">
        <f>SUM(Table1[[#This Row],[Jul]:[Sept]])</f>
        <v>25.78</v>
      </c>
    </row>
    <row r="298" spans="1:5" x14ac:dyDescent="0.3">
      <c r="A298" s="52" t="s">
        <v>291</v>
      </c>
      <c r="B298" s="139"/>
      <c r="C298" s="139">
        <v>15.99</v>
      </c>
      <c r="D298" s="139"/>
      <c r="E298" s="88">
        <f>SUM(Table1[[#This Row],[Jul]:[Sept]])</f>
        <v>15.99</v>
      </c>
    </row>
    <row r="299" spans="1:5" x14ac:dyDescent="0.3">
      <c r="A299" s="52" t="s">
        <v>141</v>
      </c>
      <c r="B299" s="139"/>
      <c r="C299" s="139">
        <v>15.99</v>
      </c>
      <c r="D299" s="139"/>
      <c r="E299" s="88">
        <f>SUM(Table1[[#This Row],[Jul]:[Sept]])</f>
        <v>15.99</v>
      </c>
    </row>
    <row r="300" spans="1:5" x14ac:dyDescent="0.3">
      <c r="A300" s="52" t="s">
        <v>740</v>
      </c>
      <c r="B300" s="139"/>
      <c r="C300" s="139"/>
      <c r="D300" s="139">
        <v>15.99</v>
      </c>
      <c r="E300" s="88">
        <f>SUM(Table1[[#This Row],[Jul]:[Sept]])</f>
        <v>15.99</v>
      </c>
    </row>
    <row r="301" spans="1:5" x14ac:dyDescent="0.3">
      <c r="A301" s="52" t="s">
        <v>741</v>
      </c>
      <c r="B301" s="139"/>
      <c r="C301" s="139"/>
      <c r="D301" s="139">
        <v>15.99</v>
      </c>
      <c r="E301" s="88">
        <f>SUM(Table1[[#This Row],[Jul]:[Sept]])</f>
        <v>15.99</v>
      </c>
    </row>
    <row r="302" spans="1:5" x14ac:dyDescent="0.3">
      <c r="A302" s="52" t="s">
        <v>272</v>
      </c>
      <c r="B302" s="139"/>
      <c r="C302" s="139"/>
      <c r="D302" s="139">
        <v>15.99</v>
      </c>
      <c r="E302" s="88">
        <f>SUM(Table1[[#This Row],[Jul]:[Sept]])</f>
        <v>15.99</v>
      </c>
    </row>
    <row r="303" spans="1:5" x14ac:dyDescent="0.3">
      <c r="A303" s="52" t="s">
        <v>338</v>
      </c>
      <c r="B303" s="139"/>
      <c r="C303" s="139">
        <v>12.4</v>
      </c>
      <c r="D303" s="139"/>
      <c r="E303" s="88">
        <f>SUM(Table1[[#This Row],[Jul]:[Sept]])</f>
        <v>12.4</v>
      </c>
    </row>
    <row r="304" spans="1:5" x14ac:dyDescent="0.3">
      <c r="A304" s="52" t="s">
        <v>273</v>
      </c>
      <c r="B304" s="139"/>
      <c r="C304" s="139">
        <v>9.7899999999999991</v>
      </c>
      <c r="D304" s="139"/>
      <c r="E304" s="88">
        <f>SUM(Table1[[#This Row],[Jul]:[Sept]])</f>
        <v>9.7899999999999991</v>
      </c>
    </row>
    <row r="305" spans="1:5" x14ac:dyDescent="0.3">
      <c r="A305" s="52" t="s">
        <v>479</v>
      </c>
      <c r="B305" s="139"/>
      <c r="C305" s="139"/>
      <c r="D305" s="139">
        <v>9.7899999999999991</v>
      </c>
      <c r="E305" s="88">
        <f>SUM(Table1[[#This Row],[Jul]:[Sept]])</f>
        <v>9.7899999999999991</v>
      </c>
    </row>
    <row r="306" spans="1:5" x14ac:dyDescent="0.3">
      <c r="A306" s="52" t="s">
        <v>742</v>
      </c>
      <c r="B306" s="139"/>
      <c r="C306" s="139"/>
      <c r="D306" s="139">
        <v>9.7899999999999991</v>
      </c>
      <c r="E306" s="88">
        <f>SUM(Table1[[#This Row],[Jul]:[Sept]])</f>
        <v>9.7899999999999991</v>
      </c>
    </row>
    <row r="307" spans="1:5" x14ac:dyDescent="0.3">
      <c r="A307" s="52" t="s">
        <v>218</v>
      </c>
      <c r="B307" s="139"/>
      <c r="C307" s="139"/>
      <c r="D307" s="139">
        <v>6.2</v>
      </c>
      <c r="E307" s="88">
        <f>SUM(Table1[[#This Row],[Jul]:[Sept]])</f>
        <v>6.2</v>
      </c>
    </row>
    <row r="308" spans="1:5" x14ac:dyDescent="0.3">
      <c r="A308" s="96" t="s">
        <v>158</v>
      </c>
      <c r="B308" s="97">
        <f>SUM(Table1[Jul])</f>
        <v>3767252.7700000019</v>
      </c>
      <c r="C308" s="97">
        <f>SUM(Table1[Aug])</f>
        <v>3478802.5000000023</v>
      </c>
      <c r="D308" s="97">
        <f>SUM(Table1[Sept])</f>
        <v>3974658.1100000031</v>
      </c>
      <c r="E308" s="98">
        <f>SUM(B308:D308)</f>
        <v>11220713.380000006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531B-6EAC-423A-A494-13909658CA0E}">
  <dimension ref="A1:B514"/>
  <sheetViews>
    <sheetView workbookViewId="0">
      <selection activeCell="F19" sqref="F19"/>
    </sheetView>
  </sheetViews>
  <sheetFormatPr defaultRowHeight="14.4" x14ac:dyDescent="0.3"/>
  <cols>
    <col min="1" max="1" width="35.44140625" customWidth="1"/>
    <col min="2" max="2" width="37.6640625" customWidth="1"/>
  </cols>
  <sheetData>
    <row r="1" spans="1:2" x14ac:dyDescent="0.3">
      <c r="A1" s="201" t="s">
        <v>982</v>
      </c>
      <c r="B1" s="201"/>
    </row>
    <row r="2" spans="1:2" x14ac:dyDescent="0.3">
      <c r="A2" s="201"/>
      <c r="B2" s="201"/>
    </row>
    <row r="3" spans="1:2" x14ac:dyDescent="0.3">
      <c r="A3" s="201"/>
      <c r="B3" s="201"/>
    </row>
    <row r="4" spans="1:2" x14ac:dyDescent="0.3">
      <c r="A4" s="201"/>
      <c r="B4" s="201"/>
    </row>
    <row r="5" spans="1:2" x14ac:dyDescent="0.3">
      <c r="A5" s="201" t="s">
        <v>706</v>
      </c>
      <c r="B5" s="201"/>
    </row>
    <row r="8" spans="1:2" x14ac:dyDescent="0.3">
      <c r="A8" s="138" t="s">
        <v>981</v>
      </c>
      <c r="B8" s="95" t="s">
        <v>746</v>
      </c>
    </row>
    <row r="9" spans="1:2" x14ac:dyDescent="0.3">
      <c r="A9" s="53" t="s">
        <v>159</v>
      </c>
      <c r="B9" s="22">
        <v>897</v>
      </c>
    </row>
    <row r="10" spans="1:2" x14ac:dyDescent="0.3">
      <c r="A10" s="54" t="s">
        <v>160</v>
      </c>
      <c r="B10" s="22">
        <v>897</v>
      </c>
    </row>
    <row r="11" spans="1:2" x14ac:dyDescent="0.3">
      <c r="A11" s="53" t="s">
        <v>162</v>
      </c>
      <c r="B11" s="22">
        <v>2849183.56</v>
      </c>
    </row>
    <row r="12" spans="1:2" x14ac:dyDescent="0.3">
      <c r="A12" s="54" t="s">
        <v>557</v>
      </c>
      <c r="B12" s="22">
        <v>543.57000000000005</v>
      </c>
    </row>
    <row r="13" spans="1:2" x14ac:dyDescent="0.3">
      <c r="A13" s="54" t="s">
        <v>608</v>
      </c>
      <c r="B13" s="22">
        <v>75478</v>
      </c>
    </row>
    <row r="14" spans="1:2" x14ac:dyDescent="0.3">
      <c r="A14" s="54" t="s">
        <v>609</v>
      </c>
      <c r="B14" s="22">
        <v>69253.899999999994</v>
      </c>
    </row>
    <row r="15" spans="1:2" x14ac:dyDescent="0.3">
      <c r="A15" s="54" t="s">
        <v>515</v>
      </c>
      <c r="B15" s="22">
        <v>1144.3800000000001</v>
      </c>
    </row>
    <row r="16" spans="1:2" x14ac:dyDescent="0.3">
      <c r="A16" s="54" t="s">
        <v>747</v>
      </c>
      <c r="B16" s="22">
        <v>2100</v>
      </c>
    </row>
    <row r="17" spans="1:2" x14ac:dyDescent="0.3">
      <c r="A17" s="54" t="s">
        <v>610</v>
      </c>
      <c r="B17" s="22">
        <v>14250</v>
      </c>
    </row>
    <row r="18" spans="1:2" x14ac:dyDescent="0.3">
      <c r="A18" s="54" t="s">
        <v>163</v>
      </c>
      <c r="B18" s="22">
        <v>1575.9</v>
      </c>
    </row>
    <row r="19" spans="1:2" x14ac:dyDescent="0.3">
      <c r="A19" s="54" t="s">
        <v>363</v>
      </c>
      <c r="B19" s="22">
        <v>1295.99</v>
      </c>
    </row>
    <row r="20" spans="1:2" x14ac:dyDescent="0.3">
      <c r="A20" s="54" t="s">
        <v>558</v>
      </c>
      <c r="B20" s="22">
        <v>6966.39</v>
      </c>
    </row>
    <row r="21" spans="1:2" x14ac:dyDescent="0.3">
      <c r="A21" s="54" t="s">
        <v>748</v>
      </c>
      <c r="B21" s="22">
        <v>194224.58</v>
      </c>
    </row>
    <row r="22" spans="1:2" x14ac:dyDescent="0.3">
      <c r="A22" s="54" t="s">
        <v>749</v>
      </c>
      <c r="B22" s="22">
        <v>2836</v>
      </c>
    </row>
    <row r="23" spans="1:2" x14ac:dyDescent="0.3">
      <c r="A23" s="54" t="s">
        <v>750</v>
      </c>
      <c r="B23" s="22">
        <v>328.21</v>
      </c>
    </row>
    <row r="24" spans="1:2" x14ac:dyDescent="0.3">
      <c r="A24" s="54" t="s">
        <v>559</v>
      </c>
      <c r="B24" s="22">
        <v>6422.5</v>
      </c>
    </row>
    <row r="25" spans="1:2" x14ac:dyDescent="0.3">
      <c r="A25" s="54" t="s">
        <v>751</v>
      </c>
      <c r="B25" s="22">
        <v>295.5</v>
      </c>
    </row>
    <row r="26" spans="1:2" x14ac:dyDescent="0.3">
      <c r="A26" s="54" t="s">
        <v>611</v>
      </c>
      <c r="B26" s="22">
        <v>4152.5</v>
      </c>
    </row>
    <row r="27" spans="1:2" x14ac:dyDescent="0.3">
      <c r="A27" s="54" t="s">
        <v>481</v>
      </c>
      <c r="B27" s="22">
        <v>40000</v>
      </c>
    </row>
    <row r="28" spans="1:2" x14ac:dyDescent="0.3">
      <c r="A28" s="54" t="s">
        <v>161</v>
      </c>
      <c r="B28" s="22">
        <v>92780</v>
      </c>
    </row>
    <row r="29" spans="1:2" x14ac:dyDescent="0.3">
      <c r="A29" s="54" t="s">
        <v>392</v>
      </c>
      <c r="B29" s="22">
        <v>2335536.14</v>
      </c>
    </row>
    <row r="30" spans="1:2" x14ac:dyDescent="0.3">
      <c r="A30" s="53" t="s">
        <v>164</v>
      </c>
      <c r="B30" s="22">
        <v>1512639.43</v>
      </c>
    </row>
    <row r="31" spans="1:2" x14ac:dyDescent="0.3">
      <c r="A31" s="54" t="s">
        <v>426</v>
      </c>
      <c r="B31" s="22">
        <v>1170.1300000000001</v>
      </c>
    </row>
    <row r="32" spans="1:2" x14ac:dyDescent="0.3">
      <c r="A32" s="54" t="s">
        <v>752</v>
      </c>
      <c r="B32" s="22">
        <v>299.18</v>
      </c>
    </row>
    <row r="33" spans="1:2" x14ac:dyDescent="0.3">
      <c r="A33" s="54" t="s">
        <v>391</v>
      </c>
      <c r="B33" s="22">
        <v>36860</v>
      </c>
    </row>
    <row r="34" spans="1:2" x14ac:dyDescent="0.3">
      <c r="A34" s="54" t="s">
        <v>753</v>
      </c>
      <c r="B34" s="22">
        <v>2580</v>
      </c>
    </row>
    <row r="35" spans="1:2" x14ac:dyDescent="0.3">
      <c r="A35" s="54" t="s">
        <v>754</v>
      </c>
      <c r="B35" s="22">
        <v>242.69</v>
      </c>
    </row>
    <row r="36" spans="1:2" x14ac:dyDescent="0.3">
      <c r="A36" s="54" t="s">
        <v>755</v>
      </c>
      <c r="B36" s="22">
        <v>1050</v>
      </c>
    </row>
    <row r="37" spans="1:2" x14ac:dyDescent="0.3">
      <c r="A37" s="54" t="s">
        <v>756</v>
      </c>
      <c r="B37" s="22">
        <v>7125</v>
      </c>
    </row>
    <row r="38" spans="1:2" x14ac:dyDescent="0.3">
      <c r="A38" s="54" t="s">
        <v>757</v>
      </c>
      <c r="B38" s="22">
        <v>12500</v>
      </c>
    </row>
    <row r="39" spans="1:2" x14ac:dyDescent="0.3">
      <c r="A39" s="54" t="s">
        <v>758</v>
      </c>
      <c r="B39" s="22">
        <v>3125</v>
      </c>
    </row>
    <row r="40" spans="1:2" x14ac:dyDescent="0.3">
      <c r="A40" s="54" t="s">
        <v>165</v>
      </c>
      <c r="B40" s="22">
        <v>24220.33</v>
      </c>
    </row>
    <row r="41" spans="1:2" x14ac:dyDescent="0.3">
      <c r="A41" s="54" t="s">
        <v>759</v>
      </c>
      <c r="B41" s="22">
        <v>115</v>
      </c>
    </row>
    <row r="42" spans="1:2" x14ac:dyDescent="0.3">
      <c r="A42" s="54" t="s">
        <v>166</v>
      </c>
      <c r="B42" s="22">
        <v>7070</v>
      </c>
    </row>
    <row r="43" spans="1:2" x14ac:dyDescent="0.3">
      <c r="A43" s="54" t="s">
        <v>760</v>
      </c>
      <c r="B43" s="22">
        <v>475</v>
      </c>
    </row>
    <row r="44" spans="1:2" x14ac:dyDescent="0.3">
      <c r="A44" s="54" t="s">
        <v>761</v>
      </c>
      <c r="B44" s="22">
        <v>1500</v>
      </c>
    </row>
    <row r="45" spans="1:2" x14ac:dyDescent="0.3">
      <c r="A45" s="54" t="s">
        <v>762</v>
      </c>
      <c r="B45" s="22">
        <v>540</v>
      </c>
    </row>
    <row r="46" spans="1:2" x14ac:dyDescent="0.3">
      <c r="A46" s="54" t="s">
        <v>763</v>
      </c>
      <c r="B46" s="22">
        <v>1805.76</v>
      </c>
    </row>
    <row r="47" spans="1:2" x14ac:dyDescent="0.3">
      <c r="A47" s="54" t="s">
        <v>764</v>
      </c>
      <c r="B47" s="22">
        <v>83.94</v>
      </c>
    </row>
    <row r="48" spans="1:2" x14ac:dyDescent="0.3">
      <c r="A48" s="54" t="s">
        <v>765</v>
      </c>
      <c r="B48" s="22">
        <v>2000</v>
      </c>
    </row>
    <row r="49" spans="1:2" x14ac:dyDescent="0.3">
      <c r="A49" s="54" t="s">
        <v>766</v>
      </c>
      <c r="B49" s="22">
        <v>1199.5</v>
      </c>
    </row>
    <row r="50" spans="1:2" x14ac:dyDescent="0.3">
      <c r="A50" s="54" t="s">
        <v>767</v>
      </c>
      <c r="B50" s="22">
        <v>876.3</v>
      </c>
    </row>
    <row r="51" spans="1:2" x14ac:dyDescent="0.3">
      <c r="A51" s="54" t="s">
        <v>427</v>
      </c>
      <c r="B51" s="22">
        <v>96624.92</v>
      </c>
    </row>
    <row r="52" spans="1:2" x14ac:dyDescent="0.3">
      <c r="A52" s="54" t="s">
        <v>560</v>
      </c>
      <c r="B52" s="22">
        <v>1200</v>
      </c>
    </row>
    <row r="53" spans="1:2" x14ac:dyDescent="0.3">
      <c r="A53" s="54" t="s">
        <v>768</v>
      </c>
      <c r="B53" s="22">
        <v>607.34</v>
      </c>
    </row>
    <row r="54" spans="1:2" x14ac:dyDescent="0.3">
      <c r="A54" s="54" t="s">
        <v>769</v>
      </c>
      <c r="B54" s="22">
        <v>522</v>
      </c>
    </row>
    <row r="55" spans="1:2" x14ac:dyDescent="0.3">
      <c r="A55" s="54" t="s">
        <v>612</v>
      </c>
      <c r="B55" s="22">
        <v>6000</v>
      </c>
    </row>
    <row r="56" spans="1:2" x14ac:dyDescent="0.3">
      <c r="A56" s="54" t="s">
        <v>390</v>
      </c>
      <c r="B56" s="22">
        <v>14348.85</v>
      </c>
    </row>
    <row r="57" spans="1:2" x14ac:dyDescent="0.3">
      <c r="A57" s="54" t="s">
        <v>492</v>
      </c>
      <c r="B57" s="22">
        <v>94</v>
      </c>
    </row>
    <row r="58" spans="1:2" x14ac:dyDescent="0.3">
      <c r="A58" s="54" t="s">
        <v>389</v>
      </c>
      <c r="B58" s="22">
        <v>23946.17</v>
      </c>
    </row>
    <row r="59" spans="1:2" x14ac:dyDescent="0.3">
      <c r="A59" s="54" t="s">
        <v>770</v>
      </c>
      <c r="B59" s="22">
        <v>92.36</v>
      </c>
    </row>
    <row r="60" spans="1:2" x14ac:dyDescent="0.3">
      <c r="A60" s="54" t="s">
        <v>771</v>
      </c>
      <c r="B60" s="22">
        <v>1000</v>
      </c>
    </row>
    <row r="61" spans="1:2" x14ac:dyDescent="0.3">
      <c r="A61" s="54" t="s">
        <v>613</v>
      </c>
      <c r="B61" s="22">
        <v>2859</v>
      </c>
    </row>
    <row r="62" spans="1:2" x14ac:dyDescent="0.3">
      <c r="A62" s="54" t="s">
        <v>400</v>
      </c>
      <c r="B62" s="22">
        <v>25693.69</v>
      </c>
    </row>
    <row r="63" spans="1:2" x14ac:dyDescent="0.3">
      <c r="A63" s="54" t="s">
        <v>428</v>
      </c>
      <c r="B63" s="22">
        <v>493.51</v>
      </c>
    </row>
    <row r="64" spans="1:2" x14ac:dyDescent="0.3">
      <c r="A64" s="54" t="s">
        <v>772</v>
      </c>
      <c r="B64" s="22">
        <v>43750</v>
      </c>
    </row>
    <row r="65" spans="1:2" x14ac:dyDescent="0.3">
      <c r="A65" s="54" t="s">
        <v>773</v>
      </c>
      <c r="B65" s="22">
        <v>15000</v>
      </c>
    </row>
    <row r="66" spans="1:2" x14ac:dyDescent="0.3">
      <c r="A66" s="54" t="s">
        <v>774</v>
      </c>
      <c r="B66" s="22">
        <v>1180</v>
      </c>
    </row>
    <row r="67" spans="1:2" x14ac:dyDescent="0.3">
      <c r="A67" s="54" t="s">
        <v>561</v>
      </c>
      <c r="B67" s="22">
        <v>448.39</v>
      </c>
    </row>
    <row r="68" spans="1:2" x14ac:dyDescent="0.3">
      <c r="A68" s="54" t="s">
        <v>775</v>
      </c>
      <c r="B68" s="22">
        <v>1497.6</v>
      </c>
    </row>
    <row r="69" spans="1:2" x14ac:dyDescent="0.3">
      <c r="A69" s="54" t="s">
        <v>516</v>
      </c>
      <c r="B69" s="22">
        <v>545</v>
      </c>
    </row>
    <row r="70" spans="1:2" x14ac:dyDescent="0.3">
      <c r="A70" s="54" t="s">
        <v>388</v>
      </c>
      <c r="B70" s="22">
        <v>1154.9000000000001</v>
      </c>
    </row>
    <row r="71" spans="1:2" x14ac:dyDescent="0.3">
      <c r="A71" s="54" t="s">
        <v>776</v>
      </c>
      <c r="B71" s="22">
        <v>17062.29</v>
      </c>
    </row>
    <row r="72" spans="1:2" x14ac:dyDescent="0.3">
      <c r="A72" s="54" t="s">
        <v>777</v>
      </c>
      <c r="B72" s="22">
        <v>3805.54</v>
      </c>
    </row>
    <row r="73" spans="1:2" x14ac:dyDescent="0.3">
      <c r="A73" s="54" t="s">
        <v>778</v>
      </c>
      <c r="B73" s="22">
        <v>247.5</v>
      </c>
    </row>
    <row r="74" spans="1:2" x14ac:dyDescent="0.3">
      <c r="A74" s="54" t="s">
        <v>779</v>
      </c>
      <c r="B74" s="22">
        <v>4187.5</v>
      </c>
    </row>
    <row r="75" spans="1:2" x14ac:dyDescent="0.3">
      <c r="A75" s="54" t="s">
        <v>614</v>
      </c>
      <c r="B75" s="22">
        <v>1575</v>
      </c>
    </row>
    <row r="76" spans="1:2" x14ac:dyDescent="0.3">
      <c r="A76" s="54" t="s">
        <v>562</v>
      </c>
      <c r="B76" s="22">
        <v>7376.83</v>
      </c>
    </row>
    <row r="77" spans="1:2" x14ac:dyDescent="0.3">
      <c r="A77" s="54" t="s">
        <v>780</v>
      </c>
      <c r="B77" s="22">
        <v>637.76</v>
      </c>
    </row>
    <row r="78" spans="1:2" x14ac:dyDescent="0.3">
      <c r="A78" s="54" t="s">
        <v>615</v>
      </c>
      <c r="B78" s="22">
        <v>2811.26</v>
      </c>
    </row>
    <row r="79" spans="1:2" x14ac:dyDescent="0.3">
      <c r="A79" s="54" t="s">
        <v>563</v>
      </c>
      <c r="B79" s="22">
        <v>11550.43</v>
      </c>
    </row>
    <row r="80" spans="1:2" x14ac:dyDescent="0.3">
      <c r="A80" s="54" t="s">
        <v>781</v>
      </c>
      <c r="B80" s="22">
        <v>95.16</v>
      </c>
    </row>
    <row r="81" spans="1:2" x14ac:dyDescent="0.3">
      <c r="A81" s="54" t="s">
        <v>616</v>
      </c>
      <c r="B81" s="22">
        <v>3667.79</v>
      </c>
    </row>
    <row r="82" spans="1:2" x14ac:dyDescent="0.3">
      <c r="A82" s="54" t="s">
        <v>617</v>
      </c>
      <c r="B82" s="22">
        <v>1617.1</v>
      </c>
    </row>
    <row r="83" spans="1:2" x14ac:dyDescent="0.3">
      <c r="A83" s="54" t="s">
        <v>782</v>
      </c>
      <c r="B83" s="22">
        <v>418.5</v>
      </c>
    </row>
    <row r="84" spans="1:2" x14ac:dyDescent="0.3">
      <c r="A84" s="54" t="s">
        <v>370</v>
      </c>
      <c r="B84" s="22">
        <v>3144.81</v>
      </c>
    </row>
    <row r="85" spans="1:2" x14ac:dyDescent="0.3">
      <c r="A85" s="54" t="s">
        <v>783</v>
      </c>
      <c r="B85" s="22">
        <v>760</v>
      </c>
    </row>
    <row r="86" spans="1:2" x14ac:dyDescent="0.3">
      <c r="A86" s="54" t="s">
        <v>784</v>
      </c>
      <c r="B86" s="22">
        <v>3090</v>
      </c>
    </row>
    <row r="87" spans="1:2" x14ac:dyDescent="0.3">
      <c r="A87" s="54" t="s">
        <v>169</v>
      </c>
      <c r="B87" s="22">
        <v>68197.63</v>
      </c>
    </row>
    <row r="88" spans="1:2" x14ac:dyDescent="0.3">
      <c r="A88" s="54" t="s">
        <v>517</v>
      </c>
      <c r="B88" s="22">
        <v>11430</v>
      </c>
    </row>
    <row r="89" spans="1:2" x14ac:dyDescent="0.3">
      <c r="A89" s="54" t="s">
        <v>482</v>
      </c>
      <c r="B89" s="22">
        <v>150</v>
      </c>
    </row>
    <row r="90" spans="1:2" x14ac:dyDescent="0.3">
      <c r="A90" s="54" t="s">
        <v>399</v>
      </c>
      <c r="B90" s="22">
        <v>9711.08</v>
      </c>
    </row>
    <row r="91" spans="1:2" x14ac:dyDescent="0.3">
      <c r="A91" s="54" t="s">
        <v>785</v>
      </c>
      <c r="B91" s="22">
        <v>525</v>
      </c>
    </row>
    <row r="92" spans="1:2" x14ac:dyDescent="0.3">
      <c r="A92" s="54" t="s">
        <v>534</v>
      </c>
      <c r="B92" s="22">
        <v>2344.2600000000002</v>
      </c>
    </row>
    <row r="93" spans="1:2" x14ac:dyDescent="0.3">
      <c r="A93" s="54" t="s">
        <v>618</v>
      </c>
      <c r="B93" s="22">
        <v>9509.7099999999991</v>
      </c>
    </row>
    <row r="94" spans="1:2" x14ac:dyDescent="0.3">
      <c r="A94" s="54" t="s">
        <v>786</v>
      </c>
      <c r="B94" s="22">
        <v>7500</v>
      </c>
    </row>
    <row r="95" spans="1:2" x14ac:dyDescent="0.3">
      <c r="A95" s="54" t="s">
        <v>787</v>
      </c>
      <c r="B95" s="22">
        <v>4500</v>
      </c>
    </row>
    <row r="96" spans="1:2" x14ac:dyDescent="0.3">
      <c r="A96" s="54" t="s">
        <v>788</v>
      </c>
      <c r="B96" s="22">
        <v>1139.4000000000001</v>
      </c>
    </row>
    <row r="97" spans="1:2" x14ac:dyDescent="0.3">
      <c r="A97" s="54" t="s">
        <v>619</v>
      </c>
      <c r="B97" s="22">
        <v>6458.31</v>
      </c>
    </row>
    <row r="98" spans="1:2" x14ac:dyDescent="0.3">
      <c r="A98" s="54" t="s">
        <v>620</v>
      </c>
      <c r="B98" s="22">
        <v>20969</v>
      </c>
    </row>
    <row r="99" spans="1:2" x14ac:dyDescent="0.3">
      <c r="A99" s="54" t="s">
        <v>564</v>
      </c>
      <c r="B99" s="22">
        <v>3650</v>
      </c>
    </row>
    <row r="100" spans="1:2" x14ac:dyDescent="0.3">
      <c r="A100" s="54" t="s">
        <v>789</v>
      </c>
      <c r="B100" s="22">
        <v>505.95</v>
      </c>
    </row>
    <row r="101" spans="1:2" x14ac:dyDescent="0.3">
      <c r="A101" s="54" t="s">
        <v>790</v>
      </c>
      <c r="B101" s="22">
        <v>1601.7</v>
      </c>
    </row>
    <row r="102" spans="1:2" x14ac:dyDescent="0.3">
      <c r="A102" s="54" t="s">
        <v>363</v>
      </c>
      <c r="B102" s="22">
        <v>2614.41</v>
      </c>
    </row>
    <row r="103" spans="1:2" x14ac:dyDescent="0.3">
      <c r="A103" s="54" t="s">
        <v>621</v>
      </c>
      <c r="B103" s="22">
        <v>4230</v>
      </c>
    </row>
    <row r="104" spans="1:2" x14ac:dyDescent="0.3">
      <c r="A104" s="54" t="s">
        <v>791</v>
      </c>
      <c r="B104" s="22">
        <v>6300</v>
      </c>
    </row>
    <row r="105" spans="1:2" x14ac:dyDescent="0.3">
      <c r="A105" s="54" t="s">
        <v>622</v>
      </c>
      <c r="B105" s="22">
        <v>2357</v>
      </c>
    </row>
    <row r="106" spans="1:2" x14ac:dyDescent="0.3">
      <c r="A106" s="54" t="s">
        <v>429</v>
      </c>
      <c r="B106" s="22">
        <v>1164.6500000000001</v>
      </c>
    </row>
    <row r="107" spans="1:2" x14ac:dyDescent="0.3">
      <c r="A107" s="54" t="s">
        <v>792</v>
      </c>
      <c r="B107" s="22">
        <v>70</v>
      </c>
    </row>
    <row r="108" spans="1:2" x14ac:dyDescent="0.3">
      <c r="A108" s="54" t="s">
        <v>387</v>
      </c>
      <c r="B108" s="22">
        <v>1094.6199999999999</v>
      </c>
    </row>
    <row r="109" spans="1:2" x14ac:dyDescent="0.3">
      <c r="A109" s="54" t="s">
        <v>518</v>
      </c>
      <c r="B109" s="22">
        <v>74999.97</v>
      </c>
    </row>
    <row r="110" spans="1:2" x14ac:dyDescent="0.3">
      <c r="A110" s="54" t="s">
        <v>793</v>
      </c>
      <c r="B110" s="22">
        <v>79.989999999999995</v>
      </c>
    </row>
    <row r="111" spans="1:2" x14ac:dyDescent="0.3">
      <c r="A111" s="54" t="s">
        <v>794</v>
      </c>
      <c r="B111" s="22">
        <v>4000</v>
      </c>
    </row>
    <row r="112" spans="1:2" x14ac:dyDescent="0.3">
      <c r="A112" s="54" t="s">
        <v>623</v>
      </c>
      <c r="B112" s="22">
        <v>14200</v>
      </c>
    </row>
    <row r="113" spans="1:2" x14ac:dyDescent="0.3">
      <c r="A113" s="54" t="s">
        <v>795</v>
      </c>
      <c r="B113" s="22">
        <v>158077.32999999999</v>
      </c>
    </row>
    <row r="114" spans="1:2" x14ac:dyDescent="0.3">
      <c r="A114" s="54" t="s">
        <v>624</v>
      </c>
      <c r="B114" s="22">
        <v>146160</v>
      </c>
    </row>
    <row r="115" spans="1:2" x14ac:dyDescent="0.3">
      <c r="A115" s="54" t="s">
        <v>796</v>
      </c>
      <c r="B115" s="22">
        <v>523.76</v>
      </c>
    </row>
    <row r="116" spans="1:2" x14ac:dyDescent="0.3">
      <c r="A116" s="54" t="s">
        <v>386</v>
      </c>
      <c r="B116" s="22">
        <v>1500</v>
      </c>
    </row>
    <row r="117" spans="1:2" x14ac:dyDescent="0.3">
      <c r="A117" s="54" t="s">
        <v>430</v>
      </c>
      <c r="B117" s="22">
        <v>4030.55</v>
      </c>
    </row>
    <row r="118" spans="1:2" x14ac:dyDescent="0.3">
      <c r="A118" s="54" t="s">
        <v>565</v>
      </c>
      <c r="B118" s="22">
        <v>6500</v>
      </c>
    </row>
    <row r="119" spans="1:2" x14ac:dyDescent="0.3">
      <c r="A119" s="54" t="s">
        <v>797</v>
      </c>
      <c r="B119" s="22">
        <v>228.66</v>
      </c>
    </row>
    <row r="120" spans="1:2" x14ac:dyDescent="0.3">
      <c r="A120" s="54" t="s">
        <v>798</v>
      </c>
      <c r="B120" s="22">
        <v>1150</v>
      </c>
    </row>
    <row r="121" spans="1:2" x14ac:dyDescent="0.3">
      <c r="A121" s="54" t="s">
        <v>385</v>
      </c>
      <c r="B121" s="22">
        <v>34438.519999999997</v>
      </c>
    </row>
    <row r="122" spans="1:2" x14ac:dyDescent="0.3">
      <c r="A122" s="54" t="s">
        <v>799</v>
      </c>
      <c r="B122" s="22">
        <v>1200</v>
      </c>
    </row>
    <row r="123" spans="1:2" x14ac:dyDescent="0.3">
      <c r="A123" s="54" t="s">
        <v>384</v>
      </c>
      <c r="B123" s="22">
        <v>1636.94</v>
      </c>
    </row>
    <row r="124" spans="1:2" x14ac:dyDescent="0.3">
      <c r="A124" s="54" t="s">
        <v>800</v>
      </c>
      <c r="B124" s="22">
        <v>79</v>
      </c>
    </row>
    <row r="125" spans="1:2" x14ac:dyDescent="0.3">
      <c r="A125" s="54" t="s">
        <v>801</v>
      </c>
      <c r="B125" s="22">
        <v>3129</v>
      </c>
    </row>
    <row r="126" spans="1:2" x14ac:dyDescent="0.3">
      <c r="A126" s="54" t="s">
        <v>407</v>
      </c>
      <c r="B126" s="22">
        <v>5901.32</v>
      </c>
    </row>
    <row r="127" spans="1:2" x14ac:dyDescent="0.3">
      <c r="A127" s="54" t="s">
        <v>802</v>
      </c>
      <c r="B127" s="22">
        <v>45</v>
      </c>
    </row>
    <row r="128" spans="1:2" x14ac:dyDescent="0.3">
      <c r="A128" s="54" t="s">
        <v>566</v>
      </c>
      <c r="B128" s="22">
        <v>3780</v>
      </c>
    </row>
    <row r="129" spans="1:2" x14ac:dyDescent="0.3">
      <c r="A129" s="54" t="s">
        <v>625</v>
      </c>
      <c r="B129" s="22">
        <v>46162.5</v>
      </c>
    </row>
    <row r="130" spans="1:2" x14ac:dyDescent="0.3">
      <c r="A130" s="54" t="s">
        <v>803</v>
      </c>
      <c r="B130" s="22">
        <v>26685</v>
      </c>
    </row>
    <row r="131" spans="1:2" x14ac:dyDescent="0.3">
      <c r="A131" s="54" t="s">
        <v>383</v>
      </c>
      <c r="B131" s="22">
        <v>2210.5</v>
      </c>
    </row>
    <row r="132" spans="1:2" x14ac:dyDescent="0.3">
      <c r="A132" s="54" t="s">
        <v>431</v>
      </c>
      <c r="B132" s="22">
        <v>1835.3</v>
      </c>
    </row>
    <row r="133" spans="1:2" x14ac:dyDescent="0.3">
      <c r="A133" s="54" t="s">
        <v>804</v>
      </c>
      <c r="B133" s="22">
        <v>1566.05</v>
      </c>
    </row>
    <row r="134" spans="1:2" x14ac:dyDescent="0.3">
      <c r="A134" s="54" t="s">
        <v>432</v>
      </c>
      <c r="B134" s="22">
        <v>2988.15</v>
      </c>
    </row>
    <row r="135" spans="1:2" x14ac:dyDescent="0.3">
      <c r="A135" s="54" t="s">
        <v>382</v>
      </c>
      <c r="B135" s="22">
        <v>4885.68</v>
      </c>
    </row>
    <row r="136" spans="1:2" x14ac:dyDescent="0.3">
      <c r="A136" s="54" t="s">
        <v>519</v>
      </c>
      <c r="B136" s="22">
        <v>7887.77</v>
      </c>
    </row>
    <row r="137" spans="1:2" x14ac:dyDescent="0.3">
      <c r="A137" s="54" t="s">
        <v>805</v>
      </c>
      <c r="B137" s="22">
        <v>357.57</v>
      </c>
    </row>
    <row r="138" spans="1:2" x14ac:dyDescent="0.3">
      <c r="A138" s="54" t="s">
        <v>567</v>
      </c>
      <c r="B138" s="22">
        <v>24431.919999999998</v>
      </c>
    </row>
    <row r="139" spans="1:2" x14ac:dyDescent="0.3">
      <c r="A139" s="54" t="s">
        <v>568</v>
      </c>
      <c r="B139" s="22">
        <v>1560</v>
      </c>
    </row>
    <row r="140" spans="1:2" x14ac:dyDescent="0.3">
      <c r="A140" s="54" t="s">
        <v>381</v>
      </c>
      <c r="B140" s="22">
        <v>360443.2</v>
      </c>
    </row>
    <row r="141" spans="1:2" x14ac:dyDescent="0.3">
      <c r="A141" s="53" t="s">
        <v>167</v>
      </c>
      <c r="B141" s="22">
        <v>2207528.04</v>
      </c>
    </row>
    <row r="142" spans="1:2" x14ac:dyDescent="0.3">
      <c r="A142" s="54" t="s">
        <v>433</v>
      </c>
      <c r="B142" s="22">
        <v>2120759.71</v>
      </c>
    </row>
    <row r="143" spans="1:2" x14ac:dyDescent="0.3">
      <c r="A143" s="54" t="s">
        <v>168</v>
      </c>
      <c r="B143" s="22">
        <v>8550</v>
      </c>
    </row>
    <row r="144" spans="1:2" x14ac:dyDescent="0.3">
      <c r="A144" s="54" t="s">
        <v>483</v>
      </c>
      <c r="B144" s="22">
        <v>30235.13</v>
      </c>
    </row>
    <row r="145" spans="1:2" x14ac:dyDescent="0.3">
      <c r="A145" s="54" t="s">
        <v>380</v>
      </c>
      <c r="B145" s="22">
        <v>47983.199999999997</v>
      </c>
    </row>
    <row r="146" spans="1:2" x14ac:dyDescent="0.3">
      <c r="A146" s="53" t="s">
        <v>170</v>
      </c>
      <c r="B146" s="22">
        <v>227564.91999999998</v>
      </c>
    </row>
    <row r="147" spans="1:2" x14ac:dyDescent="0.3">
      <c r="A147" s="54" t="s">
        <v>520</v>
      </c>
      <c r="B147" s="22">
        <v>321</v>
      </c>
    </row>
    <row r="148" spans="1:2" x14ac:dyDescent="0.3">
      <c r="A148" s="54" t="s">
        <v>806</v>
      </c>
      <c r="B148" s="22">
        <v>11180</v>
      </c>
    </row>
    <row r="149" spans="1:2" x14ac:dyDescent="0.3">
      <c r="A149" s="54" t="s">
        <v>807</v>
      </c>
      <c r="B149" s="22">
        <v>882.03</v>
      </c>
    </row>
    <row r="150" spans="1:2" x14ac:dyDescent="0.3">
      <c r="A150" s="54" t="s">
        <v>402</v>
      </c>
      <c r="B150" s="22">
        <v>741.6</v>
      </c>
    </row>
    <row r="151" spans="1:2" x14ac:dyDescent="0.3">
      <c r="A151" s="54" t="s">
        <v>808</v>
      </c>
      <c r="B151" s="22">
        <v>2151.1999999999998</v>
      </c>
    </row>
    <row r="152" spans="1:2" x14ac:dyDescent="0.3">
      <c r="A152" s="54" t="s">
        <v>626</v>
      </c>
      <c r="B152" s="22">
        <v>4784.59</v>
      </c>
    </row>
    <row r="153" spans="1:2" x14ac:dyDescent="0.3">
      <c r="A153" s="54" t="s">
        <v>809</v>
      </c>
      <c r="B153" s="22">
        <v>425</v>
      </c>
    </row>
    <row r="154" spans="1:2" x14ac:dyDescent="0.3">
      <c r="A154" s="54" t="s">
        <v>379</v>
      </c>
      <c r="B154" s="22">
        <v>25666.16</v>
      </c>
    </row>
    <row r="155" spans="1:2" x14ac:dyDescent="0.3">
      <c r="A155" s="54" t="s">
        <v>627</v>
      </c>
      <c r="B155" s="22">
        <v>115</v>
      </c>
    </row>
    <row r="156" spans="1:2" x14ac:dyDescent="0.3">
      <c r="A156" s="54" t="s">
        <v>535</v>
      </c>
      <c r="B156" s="22">
        <v>3043</v>
      </c>
    </row>
    <row r="157" spans="1:2" x14ac:dyDescent="0.3">
      <c r="A157" s="54" t="s">
        <v>521</v>
      </c>
      <c r="B157" s="22">
        <v>486.32</v>
      </c>
    </row>
    <row r="158" spans="1:2" x14ac:dyDescent="0.3">
      <c r="A158" s="54" t="s">
        <v>569</v>
      </c>
      <c r="B158" s="22">
        <v>4401.3999999999996</v>
      </c>
    </row>
    <row r="159" spans="1:2" x14ac:dyDescent="0.3">
      <c r="A159" s="54" t="s">
        <v>570</v>
      </c>
      <c r="B159" s="22">
        <v>162001.62</v>
      </c>
    </row>
    <row r="160" spans="1:2" x14ac:dyDescent="0.3">
      <c r="A160" s="54" t="s">
        <v>810</v>
      </c>
      <c r="B160" s="22">
        <v>255</v>
      </c>
    </row>
    <row r="161" spans="1:2" x14ac:dyDescent="0.3">
      <c r="A161" s="54" t="s">
        <v>484</v>
      </c>
      <c r="B161" s="22">
        <v>11111</v>
      </c>
    </row>
    <row r="162" spans="1:2" x14ac:dyDescent="0.3">
      <c r="A162" s="53" t="s">
        <v>171</v>
      </c>
      <c r="B162" s="22">
        <v>5365</v>
      </c>
    </row>
    <row r="163" spans="1:2" x14ac:dyDescent="0.3">
      <c r="A163" s="54" t="s">
        <v>378</v>
      </c>
      <c r="B163" s="22">
        <v>2100</v>
      </c>
    </row>
    <row r="164" spans="1:2" x14ac:dyDescent="0.3">
      <c r="A164" s="54" t="s">
        <v>571</v>
      </c>
      <c r="B164" s="22">
        <v>3265</v>
      </c>
    </row>
    <row r="165" spans="1:2" x14ac:dyDescent="0.3">
      <c r="A165" s="53" t="s">
        <v>173</v>
      </c>
      <c r="B165" s="22">
        <v>546617.9</v>
      </c>
    </row>
    <row r="166" spans="1:2" x14ac:dyDescent="0.3">
      <c r="A166" s="54" t="s">
        <v>172</v>
      </c>
      <c r="B166" s="22">
        <v>132222.88</v>
      </c>
    </row>
    <row r="167" spans="1:2" x14ac:dyDescent="0.3">
      <c r="A167" s="54" t="s">
        <v>406</v>
      </c>
      <c r="B167" s="22">
        <v>173.31</v>
      </c>
    </row>
    <row r="168" spans="1:2" x14ac:dyDescent="0.3">
      <c r="A168" s="54" t="s">
        <v>811</v>
      </c>
      <c r="B168" s="22">
        <v>10500</v>
      </c>
    </row>
    <row r="169" spans="1:2" x14ac:dyDescent="0.3">
      <c r="A169" s="54" t="s">
        <v>485</v>
      </c>
      <c r="B169" s="22">
        <v>300.5</v>
      </c>
    </row>
    <row r="170" spans="1:2" x14ac:dyDescent="0.3">
      <c r="A170" s="54" t="s">
        <v>628</v>
      </c>
      <c r="B170" s="22">
        <v>2650</v>
      </c>
    </row>
    <row r="171" spans="1:2" x14ac:dyDescent="0.3">
      <c r="A171" s="54" t="s">
        <v>629</v>
      </c>
      <c r="B171" s="22">
        <v>507.05</v>
      </c>
    </row>
    <row r="172" spans="1:2" x14ac:dyDescent="0.3">
      <c r="A172" s="54" t="s">
        <v>572</v>
      </c>
      <c r="B172" s="22">
        <v>19211</v>
      </c>
    </row>
    <row r="173" spans="1:2" x14ac:dyDescent="0.3">
      <c r="A173" s="54" t="s">
        <v>408</v>
      </c>
      <c r="B173" s="22">
        <v>1164.68</v>
      </c>
    </row>
    <row r="174" spans="1:2" x14ac:dyDescent="0.3">
      <c r="A174" s="54" t="s">
        <v>409</v>
      </c>
      <c r="B174" s="22">
        <v>67863.960000000006</v>
      </c>
    </row>
    <row r="175" spans="1:2" x14ac:dyDescent="0.3">
      <c r="A175" s="54" t="s">
        <v>812</v>
      </c>
      <c r="B175" s="22">
        <v>34800</v>
      </c>
    </row>
    <row r="176" spans="1:2" x14ac:dyDescent="0.3">
      <c r="A176" s="54" t="s">
        <v>486</v>
      </c>
      <c r="B176" s="22">
        <v>6072.8</v>
      </c>
    </row>
    <row r="177" spans="1:2" x14ac:dyDescent="0.3">
      <c r="A177" s="54" t="s">
        <v>573</v>
      </c>
      <c r="B177" s="22">
        <v>7641.58</v>
      </c>
    </row>
    <row r="178" spans="1:2" x14ac:dyDescent="0.3">
      <c r="A178" s="54" t="s">
        <v>363</v>
      </c>
      <c r="B178" s="22">
        <v>9738.92</v>
      </c>
    </row>
    <row r="179" spans="1:2" x14ac:dyDescent="0.3">
      <c r="A179" s="54" t="s">
        <v>487</v>
      </c>
      <c r="B179" s="22">
        <v>42109.5</v>
      </c>
    </row>
    <row r="180" spans="1:2" x14ac:dyDescent="0.3">
      <c r="A180" s="54" t="s">
        <v>377</v>
      </c>
      <c r="B180" s="22">
        <v>6238.03</v>
      </c>
    </row>
    <row r="181" spans="1:2" x14ac:dyDescent="0.3">
      <c r="A181" s="54" t="s">
        <v>522</v>
      </c>
      <c r="B181" s="22">
        <v>28500.85</v>
      </c>
    </row>
    <row r="182" spans="1:2" x14ac:dyDescent="0.3">
      <c r="A182" s="54" t="s">
        <v>488</v>
      </c>
      <c r="B182" s="22">
        <v>1650</v>
      </c>
    </row>
    <row r="183" spans="1:2" x14ac:dyDescent="0.3">
      <c r="A183" s="54" t="s">
        <v>813</v>
      </c>
      <c r="B183" s="22">
        <v>200</v>
      </c>
    </row>
    <row r="184" spans="1:2" x14ac:dyDescent="0.3">
      <c r="A184" s="54" t="s">
        <v>489</v>
      </c>
      <c r="B184" s="22">
        <v>127.03</v>
      </c>
    </row>
    <row r="185" spans="1:2" x14ac:dyDescent="0.3">
      <c r="A185" s="54" t="s">
        <v>814</v>
      </c>
      <c r="B185" s="22">
        <v>2926.36</v>
      </c>
    </row>
    <row r="186" spans="1:2" x14ac:dyDescent="0.3">
      <c r="A186" s="54" t="s">
        <v>815</v>
      </c>
      <c r="B186" s="22">
        <v>17105</v>
      </c>
    </row>
    <row r="187" spans="1:2" x14ac:dyDescent="0.3">
      <c r="A187" s="54" t="s">
        <v>630</v>
      </c>
      <c r="B187" s="22">
        <v>152514.45000000001</v>
      </c>
    </row>
    <row r="188" spans="1:2" x14ac:dyDescent="0.3">
      <c r="A188" s="54" t="s">
        <v>816</v>
      </c>
      <c r="B188" s="22">
        <v>2400</v>
      </c>
    </row>
    <row r="189" spans="1:2" x14ac:dyDescent="0.3">
      <c r="A189" s="53" t="s">
        <v>174</v>
      </c>
      <c r="B189" s="22">
        <v>64936.6</v>
      </c>
    </row>
    <row r="190" spans="1:2" x14ac:dyDescent="0.3">
      <c r="A190" s="54" t="s">
        <v>175</v>
      </c>
      <c r="B190" s="22">
        <v>64936.6</v>
      </c>
    </row>
    <row r="191" spans="1:2" x14ac:dyDescent="0.3">
      <c r="A191" s="53" t="s">
        <v>364</v>
      </c>
      <c r="B191" s="22">
        <v>4360.6899999999996</v>
      </c>
    </row>
    <row r="192" spans="1:2" x14ac:dyDescent="0.3">
      <c r="A192" s="54" t="s">
        <v>817</v>
      </c>
      <c r="B192" s="22">
        <v>697.67</v>
      </c>
    </row>
    <row r="193" spans="1:2" x14ac:dyDescent="0.3">
      <c r="A193" s="54" t="s">
        <v>363</v>
      </c>
      <c r="B193" s="22">
        <v>3663.02</v>
      </c>
    </row>
    <row r="194" spans="1:2" x14ac:dyDescent="0.3">
      <c r="A194" s="53" t="s">
        <v>176</v>
      </c>
      <c r="B194" s="22">
        <v>3022842.53</v>
      </c>
    </row>
    <row r="195" spans="1:2" x14ac:dyDescent="0.3">
      <c r="A195" s="54" t="s">
        <v>631</v>
      </c>
      <c r="B195" s="22">
        <v>44283.64</v>
      </c>
    </row>
    <row r="196" spans="1:2" x14ac:dyDescent="0.3">
      <c r="A196" s="54" t="s">
        <v>818</v>
      </c>
      <c r="B196" s="22">
        <v>31.18</v>
      </c>
    </row>
    <row r="197" spans="1:2" x14ac:dyDescent="0.3">
      <c r="A197" s="54" t="s">
        <v>819</v>
      </c>
      <c r="B197" s="22">
        <v>192</v>
      </c>
    </row>
    <row r="198" spans="1:2" x14ac:dyDescent="0.3">
      <c r="A198" s="54" t="s">
        <v>820</v>
      </c>
      <c r="B198" s="22">
        <v>1261.99</v>
      </c>
    </row>
    <row r="199" spans="1:2" x14ac:dyDescent="0.3">
      <c r="A199" s="54" t="s">
        <v>821</v>
      </c>
      <c r="B199" s="22">
        <v>2082.5</v>
      </c>
    </row>
    <row r="200" spans="1:2" x14ac:dyDescent="0.3">
      <c r="A200" s="54" t="s">
        <v>822</v>
      </c>
      <c r="B200" s="22">
        <v>132.75</v>
      </c>
    </row>
    <row r="201" spans="1:2" x14ac:dyDescent="0.3">
      <c r="A201" s="54" t="s">
        <v>823</v>
      </c>
      <c r="B201" s="22">
        <v>476592</v>
      </c>
    </row>
    <row r="202" spans="1:2" x14ac:dyDescent="0.3">
      <c r="A202" s="54" t="s">
        <v>824</v>
      </c>
      <c r="B202" s="22">
        <v>9180</v>
      </c>
    </row>
    <row r="203" spans="1:2" x14ac:dyDescent="0.3">
      <c r="A203" s="54" t="s">
        <v>825</v>
      </c>
      <c r="B203" s="22">
        <v>4190</v>
      </c>
    </row>
    <row r="204" spans="1:2" x14ac:dyDescent="0.3">
      <c r="A204" s="54" t="s">
        <v>362</v>
      </c>
      <c r="B204" s="22">
        <v>2417</v>
      </c>
    </row>
    <row r="205" spans="1:2" x14ac:dyDescent="0.3">
      <c r="A205" s="54" t="s">
        <v>826</v>
      </c>
      <c r="B205" s="22">
        <v>106.7</v>
      </c>
    </row>
    <row r="206" spans="1:2" x14ac:dyDescent="0.3">
      <c r="A206" s="54" t="s">
        <v>574</v>
      </c>
      <c r="B206" s="22">
        <v>2815</v>
      </c>
    </row>
    <row r="207" spans="1:2" x14ac:dyDescent="0.3">
      <c r="A207" s="54" t="s">
        <v>827</v>
      </c>
      <c r="B207" s="22">
        <v>379</v>
      </c>
    </row>
    <row r="208" spans="1:2" x14ac:dyDescent="0.3">
      <c r="A208" s="54" t="s">
        <v>828</v>
      </c>
      <c r="B208" s="22">
        <v>3914.42</v>
      </c>
    </row>
    <row r="209" spans="1:2" x14ac:dyDescent="0.3">
      <c r="A209" s="54" t="s">
        <v>361</v>
      </c>
      <c r="B209" s="22">
        <v>11174.63</v>
      </c>
    </row>
    <row r="210" spans="1:2" x14ac:dyDescent="0.3">
      <c r="A210" s="54" t="s">
        <v>829</v>
      </c>
      <c r="B210" s="22">
        <v>255.56</v>
      </c>
    </row>
    <row r="211" spans="1:2" x14ac:dyDescent="0.3">
      <c r="A211" s="54" t="s">
        <v>830</v>
      </c>
      <c r="B211" s="22">
        <v>13804</v>
      </c>
    </row>
    <row r="212" spans="1:2" x14ac:dyDescent="0.3">
      <c r="A212" s="54" t="s">
        <v>536</v>
      </c>
      <c r="B212" s="22">
        <v>1036</v>
      </c>
    </row>
    <row r="213" spans="1:2" x14ac:dyDescent="0.3">
      <c r="A213" s="54" t="s">
        <v>831</v>
      </c>
      <c r="B213" s="22">
        <v>49913</v>
      </c>
    </row>
    <row r="214" spans="1:2" x14ac:dyDescent="0.3">
      <c r="A214" s="54" t="s">
        <v>632</v>
      </c>
      <c r="B214" s="22">
        <v>6139.04</v>
      </c>
    </row>
    <row r="215" spans="1:2" x14ac:dyDescent="0.3">
      <c r="A215" s="54" t="s">
        <v>832</v>
      </c>
      <c r="B215" s="22">
        <v>405</v>
      </c>
    </row>
    <row r="216" spans="1:2" x14ac:dyDescent="0.3">
      <c r="A216" s="54" t="s">
        <v>833</v>
      </c>
      <c r="B216" s="22">
        <v>841.95</v>
      </c>
    </row>
    <row r="217" spans="1:2" x14ac:dyDescent="0.3">
      <c r="A217" s="54" t="s">
        <v>834</v>
      </c>
      <c r="B217" s="22">
        <v>65.930000000000007</v>
      </c>
    </row>
    <row r="218" spans="1:2" x14ac:dyDescent="0.3">
      <c r="A218" s="54" t="s">
        <v>835</v>
      </c>
      <c r="B218" s="22">
        <v>2877.82</v>
      </c>
    </row>
    <row r="219" spans="1:2" x14ac:dyDescent="0.3">
      <c r="A219" s="54" t="s">
        <v>575</v>
      </c>
      <c r="B219" s="22">
        <v>4072.5</v>
      </c>
    </row>
    <row r="220" spans="1:2" x14ac:dyDescent="0.3">
      <c r="A220" s="54" t="s">
        <v>633</v>
      </c>
      <c r="B220" s="22">
        <v>297</v>
      </c>
    </row>
    <row r="221" spans="1:2" x14ac:dyDescent="0.3">
      <c r="A221" s="54" t="s">
        <v>576</v>
      </c>
      <c r="B221" s="22">
        <v>13067</v>
      </c>
    </row>
    <row r="222" spans="1:2" x14ac:dyDescent="0.3">
      <c r="A222" s="54" t="s">
        <v>836</v>
      </c>
      <c r="B222" s="22">
        <v>278</v>
      </c>
    </row>
    <row r="223" spans="1:2" x14ac:dyDescent="0.3">
      <c r="A223" s="54" t="s">
        <v>360</v>
      </c>
      <c r="B223" s="22">
        <v>27199.200000000001</v>
      </c>
    </row>
    <row r="224" spans="1:2" x14ac:dyDescent="0.3">
      <c r="A224" s="54" t="s">
        <v>434</v>
      </c>
      <c r="B224" s="22">
        <v>4021.95</v>
      </c>
    </row>
    <row r="225" spans="1:2" x14ac:dyDescent="0.3">
      <c r="A225" s="54" t="s">
        <v>837</v>
      </c>
      <c r="B225" s="22">
        <v>588.69000000000005</v>
      </c>
    </row>
    <row r="226" spans="1:2" x14ac:dyDescent="0.3">
      <c r="A226" s="54" t="s">
        <v>490</v>
      </c>
      <c r="B226" s="22">
        <v>144.75</v>
      </c>
    </row>
    <row r="227" spans="1:2" x14ac:dyDescent="0.3">
      <c r="A227" s="54" t="s">
        <v>491</v>
      </c>
      <c r="B227" s="22">
        <v>73.12</v>
      </c>
    </row>
    <row r="228" spans="1:2" x14ac:dyDescent="0.3">
      <c r="A228" s="54" t="s">
        <v>634</v>
      </c>
      <c r="B228" s="22">
        <v>20987.7</v>
      </c>
    </row>
    <row r="229" spans="1:2" x14ac:dyDescent="0.3">
      <c r="A229" s="54" t="s">
        <v>435</v>
      </c>
      <c r="B229" s="22">
        <v>680.48</v>
      </c>
    </row>
    <row r="230" spans="1:2" x14ac:dyDescent="0.3">
      <c r="A230" s="54" t="s">
        <v>838</v>
      </c>
      <c r="B230" s="22">
        <v>1974</v>
      </c>
    </row>
    <row r="231" spans="1:2" x14ac:dyDescent="0.3">
      <c r="A231" s="54" t="s">
        <v>839</v>
      </c>
      <c r="B231" s="22">
        <v>2393.08</v>
      </c>
    </row>
    <row r="232" spans="1:2" x14ac:dyDescent="0.3">
      <c r="A232" s="54" t="s">
        <v>635</v>
      </c>
      <c r="B232" s="22">
        <v>3864</v>
      </c>
    </row>
    <row r="233" spans="1:2" x14ac:dyDescent="0.3">
      <c r="A233" s="54" t="s">
        <v>636</v>
      </c>
      <c r="B233" s="22">
        <v>5557.31</v>
      </c>
    </row>
    <row r="234" spans="1:2" x14ac:dyDescent="0.3">
      <c r="A234" s="54" t="s">
        <v>410</v>
      </c>
      <c r="B234" s="22">
        <v>2255</v>
      </c>
    </row>
    <row r="235" spans="1:2" x14ac:dyDescent="0.3">
      <c r="A235" s="54" t="s">
        <v>840</v>
      </c>
      <c r="B235" s="22">
        <v>833</v>
      </c>
    </row>
    <row r="236" spans="1:2" x14ac:dyDescent="0.3">
      <c r="A236" s="54" t="s">
        <v>376</v>
      </c>
      <c r="B236" s="22">
        <v>2635.05</v>
      </c>
    </row>
    <row r="237" spans="1:2" x14ac:dyDescent="0.3">
      <c r="A237" s="54" t="s">
        <v>841</v>
      </c>
      <c r="B237" s="22">
        <v>3736</v>
      </c>
    </row>
    <row r="238" spans="1:2" x14ac:dyDescent="0.3">
      <c r="A238" s="54" t="s">
        <v>436</v>
      </c>
      <c r="B238" s="22">
        <v>10826.5</v>
      </c>
    </row>
    <row r="239" spans="1:2" x14ac:dyDescent="0.3">
      <c r="A239" s="54" t="s">
        <v>375</v>
      </c>
      <c r="B239" s="22">
        <v>8056.02</v>
      </c>
    </row>
    <row r="240" spans="1:2" x14ac:dyDescent="0.3">
      <c r="A240" s="54" t="s">
        <v>842</v>
      </c>
      <c r="B240" s="22">
        <v>394</v>
      </c>
    </row>
    <row r="241" spans="1:2" x14ac:dyDescent="0.3">
      <c r="A241" s="54" t="s">
        <v>843</v>
      </c>
      <c r="B241" s="22">
        <v>3100</v>
      </c>
    </row>
    <row r="242" spans="1:2" x14ac:dyDescent="0.3">
      <c r="A242" s="54" t="s">
        <v>577</v>
      </c>
      <c r="B242" s="22">
        <v>801</v>
      </c>
    </row>
    <row r="243" spans="1:2" x14ac:dyDescent="0.3">
      <c r="A243" s="54" t="s">
        <v>844</v>
      </c>
      <c r="B243" s="22">
        <v>242.88</v>
      </c>
    </row>
    <row r="244" spans="1:2" x14ac:dyDescent="0.3">
      <c r="A244" s="54" t="s">
        <v>578</v>
      </c>
      <c r="B244" s="22">
        <v>368.34</v>
      </c>
    </row>
    <row r="245" spans="1:2" x14ac:dyDescent="0.3">
      <c r="A245" s="54" t="s">
        <v>437</v>
      </c>
      <c r="B245" s="22">
        <v>59.97</v>
      </c>
    </row>
    <row r="246" spans="1:2" x14ac:dyDescent="0.3">
      <c r="A246" s="54" t="s">
        <v>845</v>
      </c>
      <c r="B246" s="22">
        <v>2140.77</v>
      </c>
    </row>
    <row r="247" spans="1:2" x14ac:dyDescent="0.3">
      <c r="A247" s="54" t="s">
        <v>846</v>
      </c>
      <c r="B247" s="22">
        <v>9297.6200000000008</v>
      </c>
    </row>
    <row r="248" spans="1:2" x14ac:dyDescent="0.3">
      <c r="A248" s="54" t="s">
        <v>847</v>
      </c>
      <c r="B248" s="22">
        <v>6376</v>
      </c>
    </row>
    <row r="249" spans="1:2" x14ac:dyDescent="0.3">
      <c r="A249" s="54" t="s">
        <v>374</v>
      </c>
      <c r="B249" s="22">
        <v>7615.57</v>
      </c>
    </row>
    <row r="250" spans="1:2" x14ac:dyDescent="0.3">
      <c r="A250" s="54" t="s">
        <v>177</v>
      </c>
      <c r="B250" s="22">
        <v>7019.9</v>
      </c>
    </row>
    <row r="251" spans="1:2" x14ac:dyDescent="0.3">
      <c r="A251" s="54" t="s">
        <v>352</v>
      </c>
      <c r="B251" s="22">
        <v>300</v>
      </c>
    </row>
    <row r="252" spans="1:2" x14ac:dyDescent="0.3">
      <c r="A252" s="54" t="s">
        <v>848</v>
      </c>
      <c r="B252" s="22">
        <v>500</v>
      </c>
    </row>
    <row r="253" spans="1:2" x14ac:dyDescent="0.3">
      <c r="A253" s="54" t="s">
        <v>849</v>
      </c>
      <c r="B253" s="22">
        <v>290.85000000000002</v>
      </c>
    </row>
    <row r="254" spans="1:2" x14ac:dyDescent="0.3">
      <c r="A254" s="54" t="s">
        <v>850</v>
      </c>
      <c r="B254" s="22">
        <v>1974.68</v>
      </c>
    </row>
    <row r="255" spans="1:2" x14ac:dyDescent="0.3">
      <c r="A255" s="54" t="s">
        <v>373</v>
      </c>
      <c r="B255" s="22">
        <v>6357</v>
      </c>
    </row>
    <row r="256" spans="1:2" x14ac:dyDescent="0.3">
      <c r="A256" s="54" t="s">
        <v>851</v>
      </c>
      <c r="B256" s="22">
        <v>3900</v>
      </c>
    </row>
    <row r="257" spans="1:2" x14ac:dyDescent="0.3">
      <c r="A257" s="54" t="s">
        <v>401</v>
      </c>
      <c r="B257" s="22">
        <v>1448</v>
      </c>
    </row>
    <row r="258" spans="1:2" x14ac:dyDescent="0.3">
      <c r="A258" s="54" t="s">
        <v>372</v>
      </c>
      <c r="B258" s="22">
        <v>4541.76</v>
      </c>
    </row>
    <row r="259" spans="1:2" x14ac:dyDescent="0.3">
      <c r="A259" s="54" t="s">
        <v>406</v>
      </c>
      <c r="B259" s="22">
        <v>180.36</v>
      </c>
    </row>
    <row r="260" spans="1:2" x14ac:dyDescent="0.3">
      <c r="A260" s="54" t="s">
        <v>579</v>
      </c>
      <c r="B260" s="22">
        <v>22027.19</v>
      </c>
    </row>
    <row r="261" spans="1:2" x14ac:dyDescent="0.3">
      <c r="A261" s="54" t="s">
        <v>852</v>
      </c>
      <c r="B261" s="22">
        <v>2054.8200000000002</v>
      </c>
    </row>
    <row r="262" spans="1:2" x14ac:dyDescent="0.3">
      <c r="A262" s="54" t="s">
        <v>493</v>
      </c>
      <c r="B262" s="22">
        <v>70</v>
      </c>
    </row>
    <row r="263" spans="1:2" x14ac:dyDescent="0.3">
      <c r="A263" s="54" t="s">
        <v>853</v>
      </c>
      <c r="B263" s="22">
        <v>30599.94</v>
      </c>
    </row>
    <row r="264" spans="1:2" x14ac:dyDescent="0.3">
      <c r="A264" s="54" t="s">
        <v>854</v>
      </c>
      <c r="B264" s="22">
        <v>2053.48</v>
      </c>
    </row>
    <row r="265" spans="1:2" x14ac:dyDescent="0.3">
      <c r="A265" s="54" t="s">
        <v>855</v>
      </c>
      <c r="B265" s="22">
        <v>13855</v>
      </c>
    </row>
    <row r="266" spans="1:2" x14ac:dyDescent="0.3">
      <c r="A266" s="54" t="s">
        <v>856</v>
      </c>
      <c r="B266" s="22">
        <v>190.64</v>
      </c>
    </row>
    <row r="267" spans="1:2" x14ac:dyDescent="0.3">
      <c r="A267" s="54" t="s">
        <v>857</v>
      </c>
      <c r="B267" s="22">
        <v>8574</v>
      </c>
    </row>
    <row r="268" spans="1:2" x14ac:dyDescent="0.3">
      <c r="A268" s="54" t="s">
        <v>580</v>
      </c>
      <c r="B268" s="22">
        <v>62.56</v>
      </c>
    </row>
    <row r="269" spans="1:2" x14ac:dyDescent="0.3">
      <c r="A269" s="54" t="s">
        <v>637</v>
      </c>
      <c r="B269" s="22">
        <v>1038.7</v>
      </c>
    </row>
    <row r="270" spans="1:2" x14ac:dyDescent="0.3">
      <c r="A270" s="54" t="s">
        <v>858</v>
      </c>
      <c r="B270" s="22">
        <v>1309.5</v>
      </c>
    </row>
    <row r="271" spans="1:2" x14ac:dyDescent="0.3">
      <c r="A271" s="54" t="s">
        <v>859</v>
      </c>
      <c r="B271" s="22">
        <v>1115.4000000000001</v>
      </c>
    </row>
    <row r="272" spans="1:2" x14ac:dyDescent="0.3">
      <c r="A272" s="54" t="s">
        <v>638</v>
      </c>
      <c r="B272" s="22">
        <v>96621.64</v>
      </c>
    </row>
    <row r="273" spans="1:2" x14ac:dyDescent="0.3">
      <c r="A273" s="54" t="s">
        <v>860</v>
      </c>
      <c r="B273" s="22">
        <v>5274.9</v>
      </c>
    </row>
    <row r="274" spans="1:2" x14ac:dyDescent="0.3">
      <c r="A274" s="54" t="s">
        <v>639</v>
      </c>
      <c r="B274" s="22">
        <v>5925</v>
      </c>
    </row>
    <row r="275" spans="1:2" x14ac:dyDescent="0.3">
      <c r="A275" s="54" t="s">
        <v>861</v>
      </c>
      <c r="B275" s="22">
        <v>4085</v>
      </c>
    </row>
    <row r="276" spans="1:2" x14ac:dyDescent="0.3">
      <c r="A276" s="54" t="s">
        <v>862</v>
      </c>
      <c r="B276" s="22">
        <v>1538</v>
      </c>
    </row>
    <row r="277" spans="1:2" x14ac:dyDescent="0.3">
      <c r="A277" s="54" t="s">
        <v>863</v>
      </c>
      <c r="B277" s="22">
        <v>22420</v>
      </c>
    </row>
    <row r="278" spans="1:2" x14ac:dyDescent="0.3">
      <c r="A278" s="54" t="s">
        <v>864</v>
      </c>
      <c r="B278" s="22">
        <v>1200</v>
      </c>
    </row>
    <row r="279" spans="1:2" x14ac:dyDescent="0.3">
      <c r="A279" s="54" t="s">
        <v>640</v>
      </c>
      <c r="B279" s="22">
        <v>36640.699999999997</v>
      </c>
    </row>
    <row r="280" spans="1:2" x14ac:dyDescent="0.3">
      <c r="A280" s="54" t="s">
        <v>865</v>
      </c>
      <c r="B280" s="22">
        <v>177.95</v>
      </c>
    </row>
    <row r="281" spans="1:2" x14ac:dyDescent="0.3">
      <c r="A281" s="54" t="s">
        <v>581</v>
      </c>
      <c r="B281" s="22">
        <v>2520.7399999999998</v>
      </c>
    </row>
    <row r="282" spans="1:2" x14ac:dyDescent="0.3">
      <c r="A282" s="54" t="s">
        <v>866</v>
      </c>
      <c r="B282" s="22">
        <v>327.98</v>
      </c>
    </row>
    <row r="283" spans="1:2" x14ac:dyDescent="0.3">
      <c r="A283" s="54" t="s">
        <v>582</v>
      </c>
      <c r="B283" s="22">
        <v>747.89</v>
      </c>
    </row>
    <row r="284" spans="1:2" x14ac:dyDescent="0.3">
      <c r="A284" s="54" t="s">
        <v>494</v>
      </c>
      <c r="B284" s="22">
        <v>4837.41</v>
      </c>
    </row>
    <row r="285" spans="1:2" x14ac:dyDescent="0.3">
      <c r="A285" s="54" t="s">
        <v>867</v>
      </c>
      <c r="B285" s="22">
        <v>2499</v>
      </c>
    </row>
    <row r="286" spans="1:2" x14ac:dyDescent="0.3">
      <c r="A286" s="54" t="s">
        <v>868</v>
      </c>
      <c r="B286" s="22">
        <v>905.95</v>
      </c>
    </row>
    <row r="287" spans="1:2" x14ac:dyDescent="0.3">
      <c r="A287" s="54" t="s">
        <v>537</v>
      </c>
      <c r="B287" s="22">
        <v>240.76</v>
      </c>
    </row>
    <row r="288" spans="1:2" x14ac:dyDescent="0.3">
      <c r="A288" s="54" t="s">
        <v>869</v>
      </c>
      <c r="B288" s="22">
        <v>474.86</v>
      </c>
    </row>
    <row r="289" spans="1:2" x14ac:dyDescent="0.3">
      <c r="A289" s="54" t="s">
        <v>583</v>
      </c>
      <c r="B289" s="22">
        <v>9000</v>
      </c>
    </row>
    <row r="290" spans="1:2" x14ac:dyDescent="0.3">
      <c r="A290" s="54" t="s">
        <v>641</v>
      </c>
      <c r="B290" s="22">
        <v>5958.96</v>
      </c>
    </row>
    <row r="291" spans="1:2" x14ac:dyDescent="0.3">
      <c r="A291" s="54" t="s">
        <v>438</v>
      </c>
      <c r="B291" s="22">
        <v>1518.5</v>
      </c>
    </row>
    <row r="292" spans="1:2" x14ac:dyDescent="0.3">
      <c r="A292" s="54" t="s">
        <v>870</v>
      </c>
      <c r="B292" s="22">
        <v>17</v>
      </c>
    </row>
    <row r="293" spans="1:2" x14ac:dyDescent="0.3">
      <c r="A293" s="54" t="s">
        <v>871</v>
      </c>
      <c r="B293" s="22">
        <v>6325</v>
      </c>
    </row>
    <row r="294" spans="1:2" x14ac:dyDescent="0.3">
      <c r="A294" s="54" t="s">
        <v>872</v>
      </c>
      <c r="B294" s="22">
        <v>30</v>
      </c>
    </row>
    <row r="295" spans="1:2" x14ac:dyDescent="0.3">
      <c r="A295" s="54" t="s">
        <v>873</v>
      </c>
      <c r="B295" s="22">
        <v>220</v>
      </c>
    </row>
    <row r="296" spans="1:2" x14ac:dyDescent="0.3">
      <c r="A296" s="54" t="s">
        <v>874</v>
      </c>
      <c r="B296" s="22">
        <v>2000</v>
      </c>
    </row>
    <row r="297" spans="1:2" x14ac:dyDescent="0.3">
      <c r="A297" s="54" t="s">
        <v>642</v>
      </c>
      <c r="B297" s="22">
        <v>5285</v>
      </c>
    </row>
    <row r="298" spans="1:2" x14ac:dyDescent="0.3">
      <c r="A298" s="54" t="s">
        <v>523</v>
      </c>
      <c r="B298" s="22">
        <v>392</v>
      </c>
    </row>
    <row r="299" spans="1:2" x14ac:dyDescent="0.3">
      <c r="A299" s="54" t="s">
        <v>875</v>
      </c>
      <c r="B299" s="22">
        <v>425.95</v>
      </c>
    </row>
    <row r="300" spans="1:2" x14ac:dyDescent="0.3">
      <c r="A300" s="54" t="s">
        <v>876</v>
      </c>
      <c r="B300" s="22">
        <v>170.4</v>
      </c>
    </row>
    <row r="301" spans="1:2" x14ac:dyDescent="0.3">
      <c r="A301" s="54" t="s">
        <v>877</v>
      </c>
      <c r="B301" s="22">
        <v>380</v>
      </c>
    </row>
    <row r="302" spans="1:2" x14ac:dyDescent="0.3">
      <c r="A302" s="54" t="s">
        <v>643</v>
      </c>
      <c r="B302" s="22">
        <v>175</v>
      </c>
    </row>
    <row r="303" spans="1:2" x14ac:dyDescent="0.3">
      <c r="A303" s="54" t="s">
        <v>495</v>
      </c>
      <c r="B303" s="22">
        <v>1073.3</v>
      </c>
    </row>
    <row r="304" spans="1:2" x14ac:dyDescent="0.3">
      <c r="A304" s="54" t="s">
        <v>439</v>
      </c>
      <c r="B304" s="22">
        <v>4575.4399999999996</v>
      </c>
    </row>
    <row r="305" spans="1:2" x14ac:dyDescent="0.3">
      <c r="A305" s="54" t="s">
        <v>440</v>
      </c>
      <c r="B305" s="22">
        <v>2370.31</v>
      </c>
    </row>
    <row r="306" spans="1:2" x14ac:dyDescent="0.3">
      <c r="A306" s="54" t="s">
        <v>878</v>
      </c>
      <c r="B306" s="22">
        <v>5327</v>
      </c>
    </row>
    <row r="307" spans="1:2" x14ac:dyDescent="0.3">
      <c r="A307" s="54" t="s">
        <v>879</v>
      </c>
      <c r="B307" s="22">
        <v>450.95</v>
      </c>
    </row>
    <row r="308" spans="1:2" x14ac:dyDescent="0.3">
      <c r="A308" s="54" t="s">
        <v>880</v>
      </c>
      <c r="B308" s="22">
        <v>1056.73</v>
      </c>
    </row>
    <row r="309" spans="1:2" x14ac:dyDescent="0.3">
      <c r="A309" s="54" t="s">
        <v>584</v>
      </c>
      <c r="B309" s="22">
        <v>690</v>
      </c>
    </row>
    <row r="310" spans="1:2" x14ac:dyDescent="0.3">
      <c r="A310" s="54" t="s">
        <v>881</v>
      </c>
      <c r="B310" s="22">
        <v>3342.55</v>
      </c>
    </row>
    <row r="311" spans="1:2" x14ac:dyDescent="0.3">
      <c r="A311" s="54" t="s">
        <v>524</v>
      </c>
      <c r="B311" s="22">
        <v>4270</v>
      </c>
    </row>
    <row r="312" spans="1:2" x14ac:dyDescent="0.3">
      <c r="A312" s="54" t="s">
        <v>358</v>
      </c>
      <c r="B312" s="22">
        <v>32088.83</v>
      </c>
    </row>
    <row r="313" spans="1:2" x14ac:dyDescent="0.3">
      <c r="A313" s="54" t="s">
        <v>441</v>
      </c>
      <c r="B313" s="22">
        <v>569</v>
      </c>
    </row>
    <row r="314" spans="1:2" x14ac:dyDescent="0.3">
      <c r="A314" s="54" t="s">
        <v>644</v>
      </c>
      <c r="B314" s="22">
        <v>2940</v>
      </c>
    </row>
    <row r="315" spans="1:2" x14ac:dyDescent="0.3">
      <c r="A315" s="54" t="s">
        <v>442</v>
      </c>
      <c r="B315" s="22">
        <v>6762.15</v>
      </c>
    </row>
    <row r="316" spans="1:2" x14ac:dyDescent="0.3">
      <c r="A316" s="54" t="s">
        <v>882</v>
      </c>
      <c r="B316" s="22">
        <v>3013</v>
      </c>
    </row>
    <row r="317" spans="1:2" x14ac:dyDescent="0.3">
      <c r="A317" s="54" t="s">
        <v>371</v>
      </c>
      <c r="B317" s="22">
        <v>7754.69</v>
      </c>
    </row>
    <row r="318" spans="1:2" x14ac:dyDescent="0.3">
      <c r="A318" s="54" t="s">
        <v>883</v>
      </c>
      <c r="B318" s="22">
        <v>24.9</v>
      </c>
    </row>
    <row r="319" spans="1:2" x14ac:dyDescent="0.3">
      <c r="A319" s="54" t="s">
        <v>884</v>
      </c>
      <c r="B319" s="22">
        <v>160</v>
      </c>
    </row>
    <row r="320" spans="1:2" x14ac:dyDescent="0.3">
      <c r="A320" s="54" t="s">
        <v>885</v>
      </c>
      <c r="B320" s="22">
        <v>400</v>
      </c>
    </row>
    <row r="321" spans="1:2" x14ac:dyDescent="0.3">
      <c r="A321" s="54" t="s">
        <v>411</v>
      </c>
      <c r="B321" s="22">
        <v>16729.009999999998</v>
      </c>
    </row>
    <row r="322" spans="1:2" x14ac:dyDescent="0.3">
      <c r="A322" s="54" t="s">
        <v>886</v>
      </c>
      <c r="B322" s="22">
        <v>2925</v>
      </c>
    </row>
    <row r="323" spans="1:2" x14ac:dyDescent="0.3">
      <c r="A323" s="54" t="s">
        <v>645</v>
      </c>
      <c r="B323" s="22">
        <v>49</v>
      </c>
    </row>
    <row r="324" spans="1:2" x14ac:dyDescent="0.3">
      <c r="A324" s="54" t="s">
        <v>646</v>
      </c>
      <c r="B324" s="22">
        <v>14865.46</v>
      </c>
    </row>
    <row r="325" spans="1:2" x14ac:dyDescent="0.3">
      <c r="A325" s="54" t="s">
        <v>887</v>
      </c>
      <c r="B325" s="22">
        <v>9337.5</v>
      </c>
    </row>
    <row r="326" spans="1:2" x14ac:dyDescent="0.3">
      <c r="A326" s="54" t="s">
        <v>357</v>
      </c>
      <c r="B326" s="22">
        <v>6734.49</v>
      </c>
    </row>
    <row r="327" spans="1:2" x14ac:dyDescent="0.3">
      <c r="A327" s="54" t="s">
        <v>888</v>
      </c>
      <c r="B327" s="22">
        <v>3450</v>
      </c>
    </row>
    <row r="328" spans="1:2" x14ac:dyDescent="0.3">
      <c r="A328" s="54" t="s">
        <v>889</v>
      </c>
      <c r="B328" s="22">
        <v>1406.5</v>
      </c>
    </row>
    <row r="329" spans="1:2" x14ac:dyDescent="0.3">
      <c r="A329" s="54" t="s">
        <v>890</v>
      </c>
      <c r="B329" s="22">
        <v>42538.5</v>
      </c>
    </row>
    <row r="330" spans="1:2" x14ac:dyDescent="0.3">
      <c r="A330" s="54" t="s">
        <v>647</v>
      </c>
      <c r="B330" s="22">
        <v>429</v>
      </c>
    </row>
    <row r="331" spans="1:2" x14ac:dyDescent="0.3">
      <c r="A331" s="54" t="s">
        <v>891</v>
      </c>
      <c r="B331" s="22">
        <v>1799.5</v>
      </c>
    </row>
    <row r="332" spans="1:2" x14ac:dyDescent="0.3">
      <c r="A332" s="54" t="s">
        <v>892</v>
      </c>
      <c r="B332" s="22">
        <v>8891.75</v>
      </c>
    </row>
    <row r="333" spans="1:2" x14ac:dyDescent="0.3">
      <c r="A333" s="54" t="s">
        <v>893</v>
      </c>
      <c r="B333" s="22">
        <v>8049</v>
      </c>
    </row>
    <row r="334" spans="1:2" x14ac:dyDescent="0.3">
      <c r="A334" s="54" t="s">
        <v>443</v>
      </c>
      <c r="B334" s="22">
        <v>314</v>
      </c>
    </row>
    <row r="335" spans="1:2" x14ac:dyDescent="0.3">
      <c r="A335" s="54" t="s">
        <v>586</v>
      </c>
      <c r="B335" s="22">
        <v>3847.36</v>
      </c>
    </row>
    <row r="336" spans="1:2" x14ac:dyDescent="0.3">
      <c r="A336" s="54" t="s">
        <v>370</v>
      </c>
      <c r="B336" s="22">
        <v>17855.84</v>
      </c>
    </row>
    <row r="337" spans="1:2" x14ac:dyDescent="0.3">
      <c r="A337" s="54" t="s">
        <v>894</v>
      </c>
      <c r="B337" s="22">
        <v>500</v>
      </c>
    </row>
    <row r="338" spans="1:2" x14ac:dyDescent="0.3">
      <c r="A338" s="54" t="s">
        <v>496</v>
      </c>
      <c r="B338" s="22">
        <v>2592.3200000000002</v>
      </c>
    </row>
    <row r="339" spans="1:2" x14ac:dyDescent="0.3">
      <c r="A339" s="54" t="s">
        <v>648</v>
      </c>
      <c r="B339" s="22">
        <v>4000</v>
      </c>
    </row>
    <row r="340" spans="1:2" x14ac:dyDescent="0.3">
      <c r="A340" s="54" t="s">
        <v>649</v>
      </c>
      <c r="B340" s="22">
        <v>3522.45</v>
      </c>
    </row>
    <row r="341" spans="1:2" x14ac:dyDescent="0.3">
      <c r="A341" s="54" t="s">
        <v>895</v>
      </c>
      <c r="B341" s="22">
        <v>175.1</v>
      </c>
    </row>
    <row r="342" spans="1:2" x14ac:dyDescent="0.3">
      <c r="A342" s="54" t="s">
        <v>896</v>
      </c>
      <c r="B342" s="22">
        <v>22300</v>
      </c>
    </row>
    <row r="343" spans="1:2" x14ac:dyDescent="0.3">
      <c r="A343" s="54" t="s">
        <v>525</v>
      </c>
      <c r="B343" s="22">
        <v>84703.03</v>
      </c>
    </row>
    <row r="344" spans="1:2" x14ac:dyDescent="0.3">
      <c r="A344" s="54" t="s">
        <v>897</v>
      </c>
      <c r="B344" s="22">
        <v>35</v>
      </c>
    </row>
    <row r="345" spans="1:2" x14ac:dyDescent="0.3">
      <c r="A345" s="54" t="s">
        <v>898</v>
      </c>
      <c r="B345" s="22">
        <v>2800</v>
      </c>
    </row>
    <row r="346" spans="1:2" x14ac:dyDescent="0.3">
      <c r="A346" s="54" t="s">
        <v>899</v>
      </c>
      <c r="B346" s="22">
        <v>424</v>
      </c>
    </row>
    <row r="347" spans="1:2" x14ac:dyDescent="0.3">
      <c r="A347" s="54" t="s">
        <v>900</v>
      </c>
      <c r="B347" s="22">
        <v>55950</v>
      </c>
    </row>
    <row r="348" spans="1:2" x14ac:dyDescent="0.3">
      <c r="A348" s="54" t="s">
        <v>901</v>
      </c>
      <c r="B348" s="22">
        <v>323.52999999999997</v>
      </c>
    </row>
    <row r="349" spans="1:2" x14ac:dyDescent="0.3">
      <c r="A349" s="54" t="s">
        <v>902</v>
      </c>
      <c r="B349" s="22">
        <v>1632.43</v>
      </c>
    </row>
    <row r="350" spans="1:2" x14ac:dyDescent="0.3">
      <c r="A350" s="54" t="s">
        <v>903</v>
      </c>
      <c r="B350" s="22">
        <v>172.66</v>
      </c>
    </row>
    <row r="351" spans="1:2" x14ac:dyDescent="0.3">
      <c r="A351" s="54" t="s">
        <v>497</v>
      </c>
      <c r="B351" s="22">
        <v>1171.81</v>
      </c>
    </row>
    <row r="352" spans="1:2" x14ac:dyDescent="0.3">
      <c r="A352" s="54" t="s">
        <v>369</v>
      </c>
      <c r="B352" s="22">
        <v>2998.84</v>
      </c>
    </row>
    <row r="353" spans="1:2" x14ac:dyDescent="0.3">
      <c r="A353" s="54" t="s">
        <v>904</v>
      </c>
      <c r="B353" s="22">
        <v>27525.8</v>
      </c>
    </row>
    <row r="354" spans="1:2" x14ac:dyDescent="0.3">
      <c r="A354" s="54" t="s">
        <v>905</v>
      </c>
      <c r="B354" s="22">
        <v>2950</v>
      </c>
    </row>
    <row r="355" spans="1:2" x14ac:dyDescent="0.3">
      <c r="A355" s="54" t="s">
        <v>906</v>
      </c>
      <c r="B355" s="22">
        <v>9165</v>
      </c>
    </row>
    <row r="356" spans="1:2" x14ac:dyDescent="0.3">
      <c r="A356" s="54" t="s">
        <v>907</v>
      </c>
      <c r="B356" s="22">
        <v>2128.61</v>
      </c>
    </row>
    <row r="357" spans="1:2" x14ac:dyDescent="0.3">
      <c r="A357" s="54" t="s">
        <v>650</v>
      </c>
      <c r="B357" s="22">
        <v>783.17</v>
      </c>
    </row>
    <row r="358" spans="1:2" x14ac:dyDescent="0.3">
      <c r="A358" s="54" t="s">
        <v>908</v>
      </c>
      <c r="B358" s="22">
        <v>238.59</v>
      </c>
    </row>
    <row r="359" spans="1:2" x14ac:dyDescent="0.3">
      <c r="A359" s="54" t="s">
        <v>909</v>
      </c>
      <c r="B359" s="22">
        <v>1200</v>
      </c>
    </row>
    <row r="360" spans="1:2" x14ac:dyDescent="0.3">
      <c r="A360" s="54" t="s">
        <v>498</v>
      </c>
      <c r="B360" s="22">
        <v>9600</v>
      </c>
    </row>
    <row r="361" spans="1:2" x14ac:dyDescent="0.3">
      <c r="A361" s="54" t="s">
        <v>444</v>
      </c>
      <c r="B361" s="22">
        <v>6347.4</v>
      </c>
    </row>
    <row r="362" spans="1:2" x14ac:dyDescent="0.3">
      <c r="A362" s="54" t="s">
        <v>587</v>
      </c>
      <c r="B362" s="22">
        <v>373.17</v>
      </c>
    </row>
    <row r="363" spans="1:2" x14ac:dyDescent="0.3">
      <c r="A363" s="54" t="s">
        <v>910</v>
      </c>
      <c r="B363" s="22">
        <v>977.73</v>
      </c>
    </row>
    <row r="364" spans="1:2" x14ac:dyDescent="0.3">
      <c r="A364" s="54" t="s">
        <v>911</v>
      </c>
      <c r="B364" s="22">
        <v>9615</v>
      </c>
    </row>
    <row r="365" spans="1:2" x14ac:dyDescent="0.3">
      <c r="A365" s="54" t="s">
        <v>912</v>
      </c>
      <c r="B365" s="22">
        <v>129.80000000000001</v>
      </c>
    </row>
    <row r="366" spans="1:2" x14ac:dyDescent="0.3">
      <c r="A366" s="54" t="s">
        <v>913</v>
      </c>
      <c r="B366" s="22">
        <v>25420</v>
      </c>
    </row>
    <row r="367" spans="1:2" x14ac:dyDescent="0.3">
      <c r="A367" s="54" t="s">
        <v>914</v>
      </c>
      <c r="B367" s="22">
        <v>815.2</v>
      </c>
    </row>
    <row r="368" spans="1:2" x14ac:dyDescent="0.3">
      <c r="A368" s="54" t="s">
        <v>915</v>
      </c>
      <c r="B368" s="22">
        <v>60</v>
      </c>
    </row>
    <row r="369" spans="1:2" x14ac:dyDescent="0.3">
      <c r="A369" s="54" t="s">
        <v>916</v>
      </c>
      <c r="B369" s="22">
        <v>136815</v>
      </c>
    </row>
    <row r="370" spans="1:2" x14ac:dyDescent="0.3">
      <c r="A370" s="54" t="s">
        <v>917</v>
      </c>
      <c r="B370" s="22">
        <v>4886.1400000000003</v>
      </c>
    </row>
    <row r="371" spans="1:2" x14ac:dyDescent="0.3">
      <c r="A371" s="54" t="s">
        <v>651</v>
      </c>
      <c r="B371" s="22">
        <v>9468.61</v>
      </c>
    </row>
    <row r="372" spans="1:2" x14ac:dyDescent="0.3">
      <c r="A372" s="54" t="s">
        <v>918</v>
      </c>
      <c r="B372" s="22">
        <v>66</v>
      </c>
    </row>
    <row r="373" spans="1:2" x14ac:dyDescent="0.3">
      <c r="A373" s="54" t="s">
        <v>652</v>
      </c>
      <c r="B373" s="22">
        <v>24985.21</v>
      </c>
    </row>
    <row r="374" spans="1:2" x14ac:dyDescent="0.3">
      <c r="A374" s="54" t="s">
        <v>356</v>
      </c>
      <c r="B374" s="22">
        <v>9793.5300000000007</v>
      </c>
    </row>
    <row r="375" spans="1:2" x14ac:dyDescent="0.3">
      <c r="A375" s="54" t="s">
        <v>412</v>
      </c>
      <c r="B375" s="22">
        <v>7605</v>
      </c>
    </row>
    <row r="376" spans="1:2" x14ac:dyDescent="0.3">
      <c r="A376" s="54" t="s">
        <v>445</v>
      </c>
      <c r="B376" s="22">
        <v>60</v>
      </c>
    </row>
    <row r="377" spans="1:2" x14ac:dyDescent="0.3">
      <c r="A377" s="54" t="s">
        <v>653</v>
      </c>
      <c r="B377" s="22">
        <v>150</v>
      </c>
    </row>
    <row r="378" spans="1:2" x14ac:dyDescent="0.3">
      <c r="A378" s="54" t="s">
        <v>654</v>
      </c>
      <c r="B378" s="22">
        <v>111006.25</v>
      </c>
    </row>
    <row r="379" spans="1:2" x14ac:dyDescent="0.3">
      <c r="A379" s="54" t="s">
        <v>655</v>
      </c>
      <c r="B379" s="22">
        <v>2870.52</v>
      </c>
    </row>
    <row r="380" spans="1:2" x14ac:dyDescent="0.3">
      <c r="A380" s="54" t="s">
        <v>588</v>
      </c>
      <c r="B380" s="22">
        <v>2500</v>
      </c>
    </row>
    <row r="381" spans="1:2" x14ac:dyDescent="0.3">
      <c r="A381" s="54" t="s">
        <v>919</v>
      </c>
      <c r="B381" s="22">
        <v>76900</v>
      </c>
    </row>
    <row r="382" spans="1:2" x14ac:dyDescent="0.3">
      <c r="A382" s="54" t="s">
        <v>920</v>
      </c>
      <c r="B382" s="22">
        <v>13170</v>
      </c>
    </row>
    <row r="383" spans="1:2" x14ac:dyDescent="0.3">
      <c r="A383" s="54" t="s">
        <v>921</v>
      </c>
      <c r="B383" s="22">
        <v>1403.42</v>
      </c>
    </row>
    <row r="384" spans="1:2" x14ac:dyDescent="0.3">
      <c r="A384" s="54" t="s">
        <v>446</v>
      </c>
      <c r="B384" s="22">
        <v>88</v>
      </c>
    </row>
    <row r="385" spans="1:2" x14ac:dyDescent="0.3">
      <c r="A385" s="54" t="s">
        <v>363</v>
      </c>
      <c r="B385" s="22">
        <v>20785.830000000002</v>
      </c>
    </row>
    <row r="386" spans="1:2" x14ac:dyDescent="0.3">
      <c r="A386" s="54" t="s">
        <v>922</v>
      </c>
      <c r="B386" s="22">
        <v>3000</v>
      </c>
    </row>
    <row r="387" spans="1:2" x14ac:dyDescent="0.3">
      <c r="A387" s="54" t="s">
        <v>589</v>
      </c>
      <c r="B387" s="22">
        <v>159.04</v>
      </c>
    </row>
    <row r="388" spans="1:2" x14ac:dyDescent="0.3">
      <c r="A388" s="54" t="s">
        <v>923</v>
      </c>
      <c r="B388" s="22">
        <v>69.75</v>
      </c>
    </row>
    <row r="389" spans="1:2" x14ac:dyDescent="0.3">
      <c r="A389" s="54" t="s">
        <v>368</v>
      </c>
      <c r="B389" s="22">
        <v>11951.15</v>
      </c>
    </row>
    <row r="390" spans="1:2" x14ac:dyDescent="0.3">
      <c r="A390" s="54" t="s">
        <v>924</v>
      </c>
      <c r="B390" s="22">
        <v>862.64</v>
      </c>
    </row>
    <row r="391" spans="1:2" x14ac:dyDescent="0.3">
      <c r="A391" s="54" t="s">
        <v>590</v>
      </c>
      <c r="B391" s="22">
        <v>527.36</v>
      </c>
    </row>
    <row r="392" spans="1:2" x14ac:dyDescent="0.3">
      <c r="A392" s="54" t="s">
        <v>656</v>
      </c>
      <c r="B392" s="22">
        <v>7698.75</v>
      </c>
    </row>
    <row r="393" spans="1:2" x14ac:dyDescent="0.3">
      <c r="A393" s="54" t="s">
        <v>925</v>
      </c>
      <c r="B393" s="22">
        <v>16895</v>
      </c>
    </row>
    <row r="394" spans="1:2" x14ac:dyDescent="0.3">
      <c r="A394" s="54" t="s">
        <v>926</v>
      </c>
      <c r="B394" s="22">
        <v>589</v>
      </c>
    </row>
    <row r="395" spans="1:2" x14ac:dyDescent="0.3">
      <c r="A395" s="54" t="s">
        <v>927</v>
      </c>
      <c r="B395" s="22">
        <v>5000</v>
      </c>
    </row>
    <row r="396" spans="1:2" x14ac:dyDescent="0.3">
      <c r="A396" s="54" t="s">
        <v>447</v>
      </c>
      <c r="B396" s="22">
        <v>82865</v>
      </c>
    </row>
    <row r="397" spans="1:2" x14ac:dyDescent="0.3">
      <c r="A397" s="54" t="s">
        <v>591</v>
      </c>
      <c r="B397" s="22">
        <v>48465</v>
      </c>
    </row>
    <row r="398" spans="1:2" x14ac:dyDescent="0.3">
      <c r="A398" s="54" t="s">
        <v>538</v>
      </c>
      <c r="B398" s="22">
        <v>1130.81</v>
      </c>
    </row>
    <row r="399" spans="1:2" x14ac:dyDescent="0.3">
      <c r="A399" s="54" t="s">
        <v>448</v>
      </c>
      <c r="B399" s="22">
        <v>496.6</v>
      </c>
    </row>
    <row r="400" spans="1:2" x14ac:dyDescent="0.3">
      <c r="A400" s="54" t="s">
        <v>928</v>
      </c>
      <c r="B400" s="22">
        <v>547.51</v>
      </c>
    </row>
    <row r="401" spans="1:2" x14ac:dyDescent="0.3">
      <c r="A401" s="54" t="s">
        <v>657</v>
      </c>
      <c r="B401" s="22">
        <v>1452</v>
      </c>
    </row>
    <row r="402" spans="1:2" x14ac:dyDescent="0.3">
      <c r="A402" s="54" t="s">
        <v>929</v>
      </c>
      <c r="B402" s="22">
        <v>2180</v>
      </c>
    </row>
    <row r="403" spans="1:2" x14ac:dyDescent="0.3">
      <c r="A403" s="54" t="s">
        <v>930</v>
      </c>
      <c r="B403" s="22">
        <v>540</v>
      </c>
    </row>
    <row r="404" spans="1:2" x14ac:dyDescent="0.3">
      <c r="A404" s="54" t="s">
        <v>931</v>
      </c>
      <c r="B404" s="22">
        <v>1050</v>
      </c>
    </row>
    <row r="405" spans="1:2" x14ac:dyDescent="0.3">
      <c r="A405" s="54" t="s">
        <v>932</v>
      </c>
      <c r="B405" s="22">
        <v>65533</v>
      </c>
    </row>
    <row r="406" spans="1:2" x14ac:dyDescent="0.3">
      <c r="A406" s="54" t="s">
        <v>367</v>
      </c>
      <c r="B406" s="22">
        <v>4988.82</v>
      </c>
    </row>
    <row r="407" spans="1:2" x14ac:dyDescent="0.3">
      <c r="A407" s="54" t="s">
        <v>592</v>
      </c>
      <c r="B407" s="22">
        <v>279.18</v>
      </c>
    </row>
    <row r="408" spans="1:2" x14ac:dyDescent="0.3">
      <c r="A408" s="54" t="s">
        <v>933</v>
      </c>
      <c r="B408" s="22">
        <v>3900</v>
      </c>
    </row>
    <row r="409" spans="1:2" x14ac:dyDescent="0.3">
      <c r="A409" s="54" t="s">
        <v>934</v>
      </c>
      <c r="B409" s="22">
        <v>1190.25</v>
      </c>
    </row>
    <row r="410" spans="1:2" x14ac:dyDescent="0.3">
      <c r="A410" s="54" t="s">
        <v>449</v>
      </c>
      <c r="B410" s="22">
        <v>14642.53</v>
      </c>
    </row>
    <row r="411" spans="1:2" x14ac:dyDescent="0.3">
      <c r="A411" s="54" t="s">
        <v>499</v>
      </c>
      <c r="B411" s="22">
        <v>8486.42</v>
      </c>
    </row>
    <row r="412" spans="1:2" x14ac:dyDescent="0.3">
      <c r="A412" s="54" t="s">
        <v>526</v>
      </c>
      <c r="B412" s="22">
        <v>4526.38</v>
      </c>
    </row>
    <row r="413" spans="1:2" x14ac:dyDescent="0.3">
      <c r="A413" s="54" t="s">
        <v>450</v>
      </c>
      <c r="B413" s="22">
        <v>9146.73</v>
      </c>
    </row>
    <row r="414" spans="1:2" x14ac:dyDescent="0.3">
      <c r="A414" s="54" t="s">
        <v>500</v>
      </c>
      <c r="B414" s="22">
        <v>108</v>
      </c>
    </row>
    <row r="415" spans="1:2" x14ac:dyDescent="0.3">
      <c r="A415" s="54" t="s">
        <v>935</v>
      </c>
      <c r="B415" s="22">
        <v>825</v>
      </c>
    </row>
    <row r="416" spans="1:2" x14ac:dyDescent="0.3">
      <c r="A416" s="54" t="s">
        <v>451</v>
      </c>
      <c r="B416" s="22">
        <v>2139</v>
      </c>
    </row>
    <row r="417" spans="1:2" x14ac:dyDescent="0.3">
      <c r="A417" s="54" t="s">
        <v>936</v>
      </c>
      <c r="B417" s="22">
        <v>740</v>
      </c>
    </row>
    <row r="418" spans="1:2" x14ac:dyDescent="0.3">
      <c r="A418" s="54" t="s">
        <v>539</v>
      </c>
      <c r="B418" s="22">
        <v>385.82</v>
      </c>
    </row>
    <row r="419" spans="1:2" x14ac:dyDescent="0.3">
      <c r="A419" s="54" t="s">
        <v>937</v>
      </c>
      <c r="B419" s="22">
        <v>22039.7</v>
      </c>
    </row>
    <row r="420" spans="1:2" x14ac:dyDescent="0.3">
      <c r="A420" s="54" t="s">
        <v>938</v>
      </c>
      <c r="B420" s="22">
        <v>1246</v>
      </c>
    </row>
    <row r="421" spans="1:2" x14ac:dyDescent="0.3">
      <c r="A421" s="54" t="s">
        <v>939</v>
      </c>
      <c r="B421" s="22">
        <v>83574.16</v>
      </c>
    </row>
    <row r="422" spans="1:2" x14ac:dyDescent="0.3">
      <c r="A422" s="54" t="s">
        <v>452</v>
      </c>
      <c r="B422" s="22">
        <v>9946.99</v>
      </c>
    </row>
    <row r="423" spans="1:2" x14ac:dyDescent="0.3">
      <c r="A423" s="54" t="s">
        <v>940</v>
      </c>
      <c r="B423" s="22">
        <v>95900.22</v>
      </c>
    </row>
    <row r="424" spans="1:2" x14ac:dyDescent="0.3">
      <c r="A424" s="54" t="s">
        <v>941</v>
      </c>
      <c r="B424" s="22">
        <v>1008</v>
      </c>
    </row>
    <row r="425" spans="1:2" x14ac:dyDescent="0.3">
      <c r="A425" s="54" t="s">
        <v>354</v>
      </c>
      <c r="B425" s="22">
        <v>43700</v>
      </c>
    </row>
    <row r="426" spans="1:2" x14ac:dyDescent="0.3">
      <c r="A426" s="54" t="s">
        <v>593</v>
      </c>
      <c r="B426" s="22">
        <v>1875</v>
      </c>
    </row>
    <row r="427" spans="1:2" x14ac:dyDescent="0.3">
      <c r="A427" s="54" t="s">
        <v>942</v>
      </c>
      <c r="B427" s="22">
        <v>608</v>
      </c>
    </row>
    <row r="428" spans="1:2" x14ac:dyDescent="0.3">
      <c r="A428" s="54" t="s">
        <v>658</v>
      </c>
      <c r="B428" s="22">
        <v>39.93</v>
      </c>
    </row>
    <row r="429" spans="1:2" x14ac:dyDescent="0.3">
      <c r="A429" s="54" t="s">
        <v>659</v>
      </c>
      <c r="B429" s="22">
        <v>4332</v>
      </c>
    </row>
    <row r="430" spans="1:2" x14ac:dyDescent="0.3">
      <c r="A430" s="54" t="s">
        <v>943</v>
      </c>
      <c r="B430" s="22">
        <v>4910.75</v>
      </c>
    </row>
    <row r="431" spans="1:2" x14ac:dyDescent="0.3">
      <c r="A431" s="54" t="s">
        <v>944</v>
      </c>
      <c r="B431" s="22">
        <v>11000</v>
      </c>
    </row>
    <row r="432" spans="1:2" x14ac:dyDescent="0.3">
      <c r="A432" s="54" t="s">
        <v>945</v>
      </c>
      <c r="B432" s="22">
        <v>4500</v>
      </c>
    </row>
    <row r="433" spans="1:2" x14ac:dyDescent="0.3">
      <c r="A433" s="54" t="s">
        <v>453</v>
      </c>
      <c r="B433" s="22">
        <v>31370.15</v>
      </c>
    </row>
    <row r="434" spans="1:2" x14ac:dyDescent="0.3">
      <c r="A434" s="54" t="s">
        <v>660</v>
      </c>
      <c r="B434" s="22">
        <v>940</v>
      </c>
    </row>
    <row r="435" spans="1:2" x14ac:dyDescent="0.3">
      <c r="A435" s="54" t="s">
        <v>661</v>
      </c>
      <c r="B435" s="22">
        <v>36960</v>
      </c>
    </row>
    <row r="436" spans="1:2" x14ac:dyDescent="0.3">
      <c r="A436" s="54" t="s">
        <v>662</v>
      </c>
      <c r="B436" s="22">
        <v>23.2</v>
      </c>
    </row>
    <row r="437" spans="1:2" x14ac:dyDescent="0.3">
      <c r="A437" s="54" t="s">
        <v>946</v>
      </c>
      <c r="B437" s="22">
        <v>1309.92</v>
      </c>
    </row>
    <row r="438" spans="1:2" x14ac:dyDescent="0.3">
      <c r="A438" s="54" t="s">
        <v>594</v>
      </c>
      <c r="B438" s="22">
        <v>8500</v>
      </c>
    </row>
    <row r="439" spans="1:2" x14ac:dyDescent="0.3">
      <c r="A439" s="54" t="s">
        <v>947</v>
      </c>
      <c r="B439" s="22">
        <v>927.56</v>
      </c>
    </row>
    <row r="440" spans="1:2" x14ac:dyDescent="0.3">
      <c r="A440" s="54" t="s">
        <v>527</v>
      </c>
      <c r="B440" s="22">
        <v>196.46</v>
      </c>
    </row>
    <row r="441" spans="1:2" x14ac:dyDescent="0.3">
      <c r="A441" s="54" t="s">
        <v>540</v>
      </c>
      <c r="B441" s="22">
        <v>247.04</v>
      </c>
    </row>
    <row r="442" spans="1:2" x14ac:dyDescent="0.3">
      <c r="A442" s="54" t="s">
        <v>948</v>
      </c>
      <c r="B442" s="22">
        <v>81.84</v>
      </c>
    </row>
    <row r="443" spans="1:2" x14ac:dyDescent="0.3">
      <c r="A443" s="54" t="s">
        <v>949</v>
      </c>
      <c r="B443" s="22">
        <v>191.88</v>
      </c>
    </row>
    <row r="444" spans="1:2" x14ac:dyDescent="0.3">
      <c r="A444" s="54" t="s">
        <v>950</v>
      </c>
      <c r="B444" s="22">
        <v>820</v>
      </c>
    </row>
    <row r="445" spans="1:2" x14ac:dyDescent="0.3">
      <c r="A445" s="54" t="s">
        <v>951</v>
      </c>
      <c r="B445" s="22">
        <v>118</v>
      </c>
    </row>
    <row r="446" spans="1:2" x14ac:dyDescent="0.3">
      <c r="A446" s="54" t="s">
        <v>952</v>
      </c>
      <c r="B446" s="22">
        <v>13000</v>
      </c>
    </row>
    <row r="447" spans="1:2" x14ac:dyDescent="0.3">
      <c r="A447" s="54" t="s">
        <v>953</v>
      </c>
      <c r="B447" s="22">
        <v>5856</v>
      </c>
    </row>
    <row r="448" spans="1:2" x14ac:dyDescent="0.3">
      <c r="A448" s="54" t="s">
        <v>528</v>
      </c>
      <c r="B448" s="22">
        <v>60000</v>
      </c>
    </row>
    <row r="449" spans="1:2" x14ac:dyDescent="0.3">
      <c r="A449" s="54" t="s">
        <v>529</v>
      </c>
      <c r="B449" s="22">
        <v>115.09</v>
      </c>
    </row>
    <row r="450" spans="1:2" x14ac:dyDescent="0.3">
      <c r="A450" s="54" t="s">
        <v>454</v>
      </c>
      <c r="B450" s="22">
        <v>3196.82</v>
      </c>
    </row>
    <row r="451" spans="1:2" x14ac:dyDescent="0.3">
      <c r="A451" s="54" t="s">
        <v>530</v>
      </c>
      <c r="B451" s="22">
        <v>4310.25</v>
      </c>
    </row>
    <row r="452" spans="1:2" x14ac:dyDescent="0.3">
      <c r="A452" s="54" t="s">
        <v>954</v>
      </c>
      <c r="B452" s="22">
        <v>1446</v>
      </c>
    </row>
    <row r="453" spans="1:2" x14ac:dyDescent="0.3">
      <c r="A453" s="54" t="s">
        <v>955</v>
      </c>
      <c r="B453" s="22">
        <v>40</v>
      </c>
    </row>
    <row r="454" spans="1:2" x14ac:dyDescent="0.3">
      <c r="A454" s="54" t="s">
        <v>956</v>
      </c>
      <c r="B454" s="22">
        <v>14850</v>
      </c>
    </row>
    <row r="455" spans="1:2" x14ac:dyDescent="0.3">
      <c r="A455" s="54" t="s">
        <v>663</v>
      </c>
      <c r="B455" s="22">
        <v>31977</v>
      </c>
    </row>
    <row r="456" spans="1:2" x14ac:dyDescent="0.3">
      <c r="A456" s="54" t="s">
        <v>455</v>
      </c>
      <c r="B456" s="22">
        <v>11084.12</v>
      </c>
    </row>
    <row r="457" spans="1:2" x14ac:dyDescent="0.3">
      <c r="A457" s="54" t="s">
        <v>957</v>
      </c>
      <c r="B457" s="22">
        <v>9356.4</v>
      </c>
    </row>
    <row r="458" spans="1:2" x14ac:dyDescent="0.3">
      <c r="A458" s="54" t="s">
        <v>664</v>
      </c>
      <c r="B458" s="22">
        <v>367.84</v>
      </c>
    </row>
    <row r="459" spans="1:2" x14ac:dyDescent="0.3">
      <c r="A459" s="54" t="s">
        <v>489</v>
      </c>
      <c r="B459" s="22">
        <v>52.62</v>
      </c>
    </row>
    <row r="460" spans="1:2" x14ac:dyDescent="0.3">
      <c r="A460" s="54" t="s">
        <v>665</v>
      </c>
      <c r="B460" s="22">
        <v>37589.269999999997</v>
      </c>
    </row>
    <row r="461" spans="1:2" x14ac:dyDescent="0.3">
      <c r="A461" s="54" t="s">
        <v>958</v>
      </c>
      <c r="B461" s="22">
        <v>25100</v>
      </c>
    </row>
    <row r="462" spans="1:2" x14ac:dyDescent="0.3">
      <c r="A462" s="54" t="s">
        <v>959</v>
      </c>
      <c r="B462" s="22">
        <v>3567.22</v>
      </c>
    </row>
    <row r="463" spans="1:2" x14ac:dyDescent="0.3">
      <c r="A463" s="54" t="s">
        <v>960</v>
      </c>
      <c r="B463" s="22">
        <v>677.05</v>
      </c>
    </row>
    <row r="464" spans="1:2" x14ac:dyDescent="0.3">
      <c r="A464" s="54" t="s">
        <v>666</v>
      </c>
      <c r="B464" s="22">
        <v>2200.8000000000002</v>
      </c>
    </row>
    <row r="465" spans="1:2" x14ac:dyDescent="0.3">
      <c r="A465" s="54" t="s">
        <v>961</v>
      </c>
      <c r="B465" s="22">
        <v>1910</v>
      </c>
    </row>
    <row r="466" spans="1:2" x14ac:dyDescent="0.3">
      <c r="A466" s="54" t="s">
        <v>962</v>
      </c>
      <c r="B466" s="22">
        <v>1000</v>
      </c>
    </row>
    <row r="467" spans="1:2" x14ac:dyDescent="0.3">
      <c r="A467" s="54" t="s">
        <v>963</v>
      </c>
      <c r="B467" s="22">
        <v>577.44000000000005</v>
      </c>
    </row>
    <row r="468" spans="1:2" x14ac:dyDescent="0.3">
      <c r="A468" s="54" t="s">
        <v>366</v>
      </c>
      <c r="B468" s="22">
        <v>1220.3699999999999</v>
      </c>
    </row>
    <row r="469" spans="1:2" x14ac:dyDescent="0.3">
      <c r="A469" s="54" t="s">
        <v>964</v>
      </c>
      <c r="B469" s="22">
        <v>3250</v>
      </c>
    </row>
    <row r="470" spans="1:2" x14ac:dyDescent="0.3">
      <c r="A470" s="54" t="s">
        <v>667</v>
      </c>
      <c r="B470" s="22">
        <v>600</v>
      </c>
    </row>
    <row r="471" spans="1:2" x14ac:dyDescent="0.3">
      <c r="A471" s="54" t="s">
        <v>456</v>
      </c>
      <c r="B471" s="22">
        <v>56.25</v>
      </c>
    </row>
    <row r="472" spans="1:2" x14ac:dyDescent="0.3">
      <c r="A472" s="54" t="s">
        <v>965</v>
      </c>
      <c r="B472" s="22">
        <v>3950</v>
      </c>
    </row>
    <row r="473" spans="1:2" x14ac:dyDescent="0.3">
      <c r="A473" s="54" t="s">
        <v>501</v>
      </c>
      <c r="B473" s="22">
        <v>9186.91</v>
      </c>
    </row>
    <row r="474" spans="1:2" x14ac:dyDescent="0.3">
      <c r="A474" s="54" t="s">
        <v>365</v>
      </c>
      <c r="B474" s="22">
        <v>1636.2</v>
      </c>
    </row>
    <row r="475" spans="1:2" x14ac:dyDescent="0.3">
      <c r="A475" s="54" t="s">
        <v>531</v>
      </c>
      <c r="B475" s="22">
        <v>7100</v>
      </c>
    </row>
    <row r="476" spans="1:2" x14ac:dyDescent="0.3">
      <c r="A476" s="54" t="s">
        <v>595</v>
      </c>
      <c r="B476" s="22">
        <v>7265</v>
      </c>
    </row>
    <row r="477" spans="1:2" x14ac:dyDescent="0.3">
      <c r="A477" s="54" t="s">
        <v>596</v>
      </c>
      <c r="B477" s="22">
        <v>34254.65</v>
      </c>
    </row>
    <row r="478" spans="1:2" x14ac:dyDescent="0.3">
      <c r="A478" s="54" t="s">
        <v>966</v>
      </c>
      <c r="B478" s="22">
        <v>1935.75</v>
      </c>
    </row>
    <row r="479" spans="1:2" x14ac:dyDescent="0.3">
      <c r="A479" s="54" t="s">
        <v>668</v>
      </c>
      <c r="B479" s="22">
        <v>2774</v>
      </c>
    </row>
    <row r="480" spans="1:2" x14ac:dyDescent="0.3">
      <c r="A480" s="54" t="s">
        <v>967</v>
      </c>
      <c r="B480" s="22">
        <v>240.64</v>
      </c>
    </row>
    <row r="481" spans="1:2" x14ac:dyDescent="0.3">
      <c r="A481" s="54" t="s">
        <v>968</v>
      </c>
      <c r="B481" s="22">
        <v>2792</v>
      </c>
    </row>
    <row r="482" spans="1:2" x14ac:dyDescent="0.3">
      <c r="A482" s="54" t="s">
        <v>969</v>
      </c>
      <c r="B482" s="22">
        <v>458.2</v>
      </c>
    </row>
    <row r="483" spans="1:2" x14ac:dyDescent="0.3">
      <c r="A483" s="54" t="s">
        <v>669</v>
      </c>
      <c r="B483" s="22">
        <v>4690.3599999999997</v>
      </c>
    </row>
    <row r="484" spans="1:2" x14ac:dyDescent="0.3">
      <c r="A484" s="54" t="s">
        <v>355</v>
      </c>
      <c r="B484" s="22">
        <v>1710</v>
      </c>
    </row>
    <row r="485" spans="1:2" x14ac:dyDescent="0.3">
      <c r="A485" s="54" t="s">
        <v>970</v>
      </c>
      <c r="B485" s="22">
        <v>12400</v>
      </c>
    </row>
    <row r="486" spans="1:2" x14ac:dyDescent="0.3">
      <c r="A486" s="54" t="s">
        <v>971</v>
      </c>
      <c r="B486" s="22">
        <v>2475</v>
      </c>
    </row>
    <row r="487" spans="1:2" x14ac:dyDescent="0.3">
      <c r="A487" s="54" t="s">
        <v>972</v>
      </c>
      <c r="B487" s="22">
        <v>2245.88</v>
      </c>
    </row>
    <row r="488" spans="1:2" x14ac:dyDescent="0.3">
      <c r="A488" s="54" t="s">
        <v>973</v>
      </c>
      <c r="B488" s="22">
        <v>487.97</v>
      </c>
    </row>
    <row r="489" spans="1:2" x14ac:dyDescent="0.3">
      <c r="A489" s="53" t="s">
        <v>178</v>
      </c>
      <c r="B489" s="22">
        <v>778777.71</v>
      </c>
    </row>
    <row r="490" spans="1:2" x14ac:dyDescent="0.3">
      <c r="A490" s="54" t="s">
        <v>353</v>
      </c>
      <c r="B490" s="22">
        <v>1286.29</v>
      </c>
    </row>
    <row r="491" spans="1:2" x14ac:dyDescent="0.3">
      <c r="A491" s="54" t="s">
        <v>597</v>
      </c>
      <c r="B491" s="22">
        <v>24000</v>
      </c>
    </row>
    <row r="492" spans="1:2" x14ac:dyDescent="0.3">
      <c r="A492" s="54" t="s">
        <v>402</v>
      </c>
      <c r="B492" s="22">
        <v>409392.57</v>
      </c>
    </row>
    <row r="493" spans="1:2" x14ac:dyDescent="0.3">
      <c r="A493" s="54" t="s">
        <v>403</v>
      </c>
      <c r="B493" s="22">
        <v>28575</v>
      </c>
    </row>
    <row r="494" spans="1:2" x14ac:dyDescent="0.3">
      <c r="A494" s="54" t="s">
        <v>457</v>
      </c>
      <c r="B494" s="22">
        <v>171081.56</v>
      </c>
    </row>
    <row r="495" spans="1:2" x14ac:dyDescent="0.3">
      <c r="A495" s="54" t="s">
        <v>974</v>
      </c>
      <c r="B495" s="22">
        <v>3872.8</v>
      </c>
    </row>
    <row r="496" spans="1:2" x14ac:dyDescent="0.3">
      <c r="A496" s="54" t="s">
        <v>359</v>
      </c>
      <c r="B496" s="22">
        <v>11765.65</v>
      </c>
    </row>
    <row r="497" spans="1:2" x14ac:dyDescent="0.3">
      <c r="A497" s="54" t="s">
        <v>585</v>
      </c>
      <c r="B497" s="22">
        <v>33241.15</v>
      </c>
    </row>
    <row r="498" spans="1:2" x14ac:dyDescent="0.3">
      <c r="A498" s="54" t="s">
        <v>975</v>
      </c>
      <c r="B498" s="22">
        <v>747.44</v>
      </c>
    </row>
    <row r="499" spans="1:2" x14ac:dyDescent="0.3">
      <c r="A499" s="54" t="s">
        <v>976</v>
      </c>
      <c r="B499" s="22">
        <v>579</v>
      </c>
    </row>
    <row r="500" spans="1:2" x14ac:dyDescent="0.3">
      <c r="A500" s="54" t="s">
        <v>670</v>
      </c>
      <c r="B500" s="22">
        <v>2870.47</v>
      </c>
    </row>
    <row r="501" spans="1:2" x14ac:dyDescent="0.3">
      <c r="A501" s="54" t="s">
        <v>671</v>
      </c>
      <c r="B501" s="22">
        <v>2069.9299999999998</v>
      </c>
    </row>
    <row r="502" spans="1:2" x14ac:dyDescent="0.3">
      <c r="A502" s="54" t="s">
        <v>672</v>
      </c>
      <c r="B502" s="22">
        <v>299</v>
      </c>
    </row>
    <row r="503" spans="1:2" x14ac:dyDescent="0.3">
      <c r="A503" s="54" t="s">
        <v>502</v>
      </c>
      <c r="B503" s="22">
        <v>250</v>
      </c>
    </row>
    <row r="504" spans="1:2" x14ac:dyDescent="0.3">
      <c r="A504" s="54" t="s">
        <v>977</v>
      </c>
      <c r="B504" s="22">
        <v>5134.04</v>
      </c>
    </row>
    <row r="505" spans="1:2" x14ac:dyDescent="0.3">
      <c r="A505" s="54" t="s">
        <v>978</v>
      </c>
      <c r="B505" s="22">
        <v>1302</v>
      </c>
    </row>
    <row r="506" spans="1:2" x14ac:dyDescent="0.3">
      <c r="A506" s="54" t="s">
        <v>598</v>
      </c>
      <c r="B506" s="22">
        <v>44400</v>
      </c>
    </row>
    <row r="507" spans="1:2" x14ac:dyDescent="0.3">
      <c r="A507" s="54" t="s">
        <v>979</v>
      </c>
      <c r="B507" s="22">
        <v>275</v>
      </c>
    </row>
    <row r="508" spans="1:2" x14ac:dyDescent="0.3">
      <c r="A508" s="54" t="s">
        <v>599</v>
      </c>
      <c r="B508" s="22">
        <v>489.04</v>
      </c>
    </row>
    <row r="509" spans="1:2" x14ac:dyDescent="0.3">
      <c r="A509" s="54" t="s">
        <v>351</v>
      </c>
      <c r="B509" s="22">
        <v>3075</v>
      </c>
    </row>
    <row r="510" spans="1:2" x14ac:dyDescent="0.3">
      <c r="A510" s="54" t="s">
        <v>980</v>
      </c>
      <c r="B510" s="22">
        <v>1862.09</v>
      </c>
    </row>
    <row r="511" spans="1:2" x14ac:dyDescent="0.3">
      <c r="A511" s="54" t="s">
        <v>350</v>
      </c>
      <c r="B511" s="22">
        <v>24827.82</v>
      </c>
    </row>
    <row r="512" spans="1:2" x14ac:dyDescent="0.3">
      <c r="A512" s="54" t="s">
        <v>532</v>
      </c>
      <c r="B512" s="22">
        <v>5170</v>
      </c>
    </row>
    <row r="513" spans="1:2" x14ac:dyDescent="0.3">
      <c r="A513" s="54" t="s">
        <v>458</v>
      </c>
      <c r="B513" s="22">
        <v>2211.86</v>
      </c>
    </row>
    <row r="514" spans="1:2" x14ac:dyDescent="0.3">
      <c r="A514" s="53" t="s">
        <v>179</v>
      </c>
      <c r="B514" s="22">
        <v>11220713.379999999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66"/>
  <sheetViews>
    <sheetView topLeftCell="A44" workbookViewId="0">
      <selection activeCell="D44" sqref="D44"/>
    </sheetView>
  </sheetViews>
  <sheetFormatPr defaultRowHeight="14.4" x14ac:dyDescent="0.3"/>
  <cols>
    <col min="1" max="1" width="55" bestFit="1" customWidth="1"/>
    <col min="2" max="2" width="18.6640625" style="142" customWidth="1"/>
    <col min="3" max="3" width="21.33203125" style="102" bestFit="1" customWidth="1"/>
    <col min="4" max="4" width="29.44140625" style="103" bestFit="1" customWidth="1"/>
    <col min="5" max="5" width="21.88671875" style="103" bestFit="1" customWidth="1"/>
    <col min="6" max="6" width="27.109375" style="103" bestFit="1" customWidth="1"/>
    <col min="7" max="7" width="26.33203125" style="103" bestFit="1" customWidth="1"/>
  </cols>
  <sheetData>
    <row r="1" spans="1:9" ht="23.4" customHeight="1" x14ac:dyDescent="0.3">
      <c r="A1" s="202" t="s">
        <v>745</v>
      </c>
      <c r="B1" s="202"/>
      <c r="C1" s="202"/>
      <c r="D1" s="202"/>
      <c r="E1" s="202"/>
      <c r="F1" s="202"/>
      <c r="G1" s="202"/>
    </row>
    <row r="2" spans="1:9" ht="23.4" customHeight="1" x14ac:dyDescent="0.3">
      <c r="A2" s="202"/>
      <c r="B2" s="202"/>
      <c r="C2" s="202"/>
      <c r="D2" s="202"/>
      <c r="E2" s="202"/>
      <c r="F2" s="202"/>
      <c r="G2" s="202"/>
    </row>
    <row r="3" spans="1:9" ht="23.4" customHeight="1" x14ac:dyDescent="0.3">
      <c r="A3" s="202"/>
      <c r="B3" s="202"/>
      <c r="C3" s="202"/>
      <c r="D3" s="202"/>
      <c r="E3" s="202"/>
      <c r="F3" s="202"/>
      <c r="G3" s="202"/>
    </row>
    <row r="4" spans="1:9" ht="23.4" customHeight="1" x14ac:dyDescent="0.3">
      <c r="A4" s="202"/>
      <c r="B4" s="202"/>
      <c r="C4" s="202"/>
      <c r="D4" s="202"/>
      <c r="E4" s="202"/>
      <c r="F4" s="202"/>
      <c r="G4" s="202"/>
    </row>
    <row r="5" spans="1:9" ht="23.4" customHeight="1" x14ac:dyDescent="0.3">
      <c r="A5" s="202"/>
      <c r="B5" s="202"/>
      <c r="C5" s="202"/>
      <c r="D5" s="202"/>
      <c r="E5" s="202"/>
      <c r="F5" s="202"/>
      <c r="G5" s="202"/>
    </row>
    <row r="6" spans="1:9" ht="23.4" customHeight="1" x14ac:dyDescent="0.45">
      <c r="A6" s="84"/>
    </row>
    <row r="7" spans="1:9" ht="15.6" x14ac:dyDescent="0.3">
      <c r="A7" s="85"/>
      <c r="B7" s="143"/>
    </row>
    <row r="8" spans="1:9" ht="19.2" x14ac:dyDescent="0.6">
      <c r="A8" s="94" t="s">
        <v>414</v>
      </c>
      <c r="B8" s="143"/>
      <c r="C8" s="121" t="s">
        <v>995</v>
      </c>
      <c r="D8" s="121" t="s">
        <v>465</v>
      </c>
      <c r="E8" s="121" t="s">
        <v>463</v>
      </c>
      <c r="F8" s="121" t="s">
        <v>464</v>
      </c>
      <c r="G8" s="121" t="s">
        <v>462</v>
      </c>
    </row>
    <row r="9" spans="1:9" x14ac:dyDescent="0.3">
      <c r="A9" s="120" t="s">
        <v>394</v>
      </c>
      <c r="B9" s="148">
        <v>9</v>
      </c>
      <c r="C9" s="105">
        <f>SUM(B9:B11)</f>
        <v>31443.7</v>
      </c>
      <c r="D9" s="150">
        <v>0.27500000000000002</v>
      </c>
      <c r="E9" s="101" t="s">
        <v>461</v>
      </c>
      <c r="F9" s="106">
        <v>0.28276702769203471</v>
      </c>
      <c r="G9" s="127">
        <v>3852806.51</v>
      </c>
    </row>
    <row r="10" spans="1:9" x14ac:dyDescent="0.3">
      <c r="A10" s="120" t="s">
        <v>415</v>
      </c>
      <c r="B10" s="149">
        <v>14053.46</v>
      </c>
      <c r="G10" s="126"/>
    </row>
    <row r="11" spans="1:9" x14ac:dyDescent="0.3">
      <c r="A11" s="120" t="s">
        <v>460</v>
      </c>
      <c r="B11" s="149">
        <v>17381.240000000002</v>
      </c>
    </row>
    <row r="12" spans="1:9" x14ac:dyDescent="0.3">
      <c r="A12" s="86"/>
      <c r="B12" s="144"/>
      <c r="H12" s="103"/>
      <c r="I12" s="103"/>
    </row>
    <row r="13" spans="1:9" ht="19.2" x14ac:dyDescent="0.6">
      <c r="A13" s="94" t="s">
        <v>396</v>
      </c>
      <c r="B13" s="144"/>
      <c r="H13" s="103"/>
    </row>
    <row r="14" spans="1:9" ht="16.8" x14ac:dyDescent="0.4">
      <c r="A14" s="120" t="s">
        <v>691</v>
      </c>
      <c r="B14" s="22">
        <v>22083.949999999997</v>
      </c>
      <c r="C14" s="121" t="s">
        <v>995</v>
      </c>
      <c r="D14" s="121" t="s">
        <v>465</v>
      </c>
      <c r="E14" s="121" t="s">
        <v>463</v>
      </c>
      <c r="F14" s="121" t="s">
        <v>464</v>
      </c>
      <c r="G14" s="121" t="s">
        <v>462</v>
      </c>
    </row>
    <row r="15" spans="1:9" ht="14.4" customHeight="1" x14ac:dyDescent="0.3">
      <c r="A15" s="120" t="s">
        <v>394</v>
      </c>
      <c r="B15" s="22">
        <v>-16792.849999999999</v>
      </c>
      <c r="C15" s="110">
        <f>SUM(B14:B25)</f>
        <v>275407.38</v>
      </c>
      <c r="D15" s="108">
        <v>0.40516558108086448</v>
      </c>
      <c r="E15" s="128">
        <v>0.3</v>
      </c>
      <c r="F15" s="107">
        <v>0.42</v>
      </c>
      <c r="G15" s="122">
        <v>11385806.989999998</v>
      </c>
    </row>
    <row r="16" spans="1:9" ht="14.4" customHeight="1" x14ac:dyDescent="0.3">
      <c r="A16" s="120" t="s">
        <v>393</v>
      </c>
      <c r="B16" s="22">
        <v>24098.21</v>
      </c>
      <c r="C16" s="109"/>
    </row>
    <row r="17" spans="1:7" ht="14.4" customHeight="1" x14ac:dyDescent="0.3">
      <c r="A17" s="120" t="s">
        <v>459</v>
      </c>
      <c r="B17" s="22">
        <v>64690</v>
      </c>
      <c r="E17"/>
      <c r="F17"/>
      <c r="G17"/>
    </row>
    <row r="18" spans="1:7" ht="14.4" customHeight="1" x14ac:dyDescent="0.3">
      <c r="A18" s="120" t="s">
        <v>419</v>
      </c>
      <c r="B18" s="22">
        <v>8360.6</v>
      </c>
    </row>
    <row r="19" spans="1:7" ht="14.4" customHeight="1" x14ac:dyDescent="0.3">
      <c r="A19" s="120" t="s">
        <v>417</v>
      </c>
      <c r="B19" s="22">
        <v>1679.67</v>
      </c>
    </row>
    <row r="20" spans="1:7" x14ac:dyDescent="0.3">
      <c r="A20" s="120" t="s">
        <v>418</v>
      </c>
      <c r="B20" s="22">
        <v>71207.25</v>
      </c>
    </row>
    <row r="21" spans="1:7" x14ac:dyDescent="0.3">
      <c r="A21" s="120" t="s">
        <v>420</v>
      </c>
      <c r="B21" s="22">
        <v>19117.95</v>
      </c>
    </row>
    <row r="22" spans="1:7" x14ac:dyDescent="0.3">
      <c r="A22" s="120" t="s">
        <v>692</v>
      </c>
      <c r="B22" s="22">
        <v>19389.25</v>
      </c>
    </row>
    <row r="23" spans="1:7" x14ac:dyDescent="0.3">
      <c r="A23" s="120" t="s">
        <v>395</v>
      </c>
      <c r="B23" s="22">
        <v>361.56</v>
      </c>
    </row>
    <row r="24" spans="1:7" x14ac:dyDescent="0.3">
      <c r="A24" s="120" t="s">
        <v>693</v>
      </c>
      <c r="B24" s="22">
        <v>56412</v>
      </c>
    </row>
    <row r="25" spans="1:7" x14ac:dyDescent="0.3">
      <c r="A25" s="120" t="s">
        <v>1002</v>
      </c>
      <c r="B25" s="22">
        <v>4799.79</v>
      </c>
    </row>
    <row r="26" spans="1:7" x14ac:dyDescent="0.3">
      <c r="A26" s="86"/>
      <c r="B26" s="22"/>
    </row>
    <row r="27" spans="1:7" x14ac:dyDescent="0.3">
      <c r="A27" s="86"/>
      <c r="B27" s="22"/>
    </row>
    <row r="28" spans="1:7" ht="19.2" x14ac:dyDescent="0.6">
      <c r="A28" s="94" t="s">
        <v>996</v>
      </c>
      <c r="B28" s="22"/>
      <c r="C28" s="121" t="s">
        <v>995</v>
      </c>
      <c r="D28" s="121" t="s">
        <v>465</v>
      </c>
      <c r="E28" s="104" t="s">
        <v>463</v>
      </c>
      <c r="F28" s="104" t="s">
        <v>464</v>
      </c>
      <c r="G28" s="104" t="s">
        <v>462</v>
      </c>
    </row>
    <row r="29" spans="1:7" x14ac:dyDescent="0.3">
      <c r="A29" s="141" t="s">
        <v>416</v>
      </c>
      <c r="B29" s="145">
        <v>169280.71</v>
      </c>
      <c r="C29" s="140">
        <v>169280.71</v>
      </c>
      <c r="D29" s="107">
        <v>1.6395873441736784E-2</v>
      </c>
      <c r="E29" s="124">
        <v>0.2</v>
      </c>
      <c r="F29" s="107">
        <v>0.2918502628575444</v>
      </c>
      <c r="G29" s="127">
        <v>3013235</v>
      </c>
    </row>
    <row r="30" spans="1:7" x14ac:dyDescent="0.3">
      <c r="A30" s="91"/>
      <c r="B30" s="146"/>
    </row>
    <row r="31" spans="1:7" ht="19.2" x14ac:dyDescent="0.6">
      <c r="A31" s="94" t="s">
        <v>601</v>
      </c>
      <c r="B31" s="144"/>
      <c r="C31" s="104" t="s">
        <v>995</v>
      </c>
    </row>
    <row r="32" spans="1:7" x14ac:dyDescent="0.3">
      <c r="A32" s="169" t="s">
        <v>983</v>
      </c>
      <c r="B32" s="22">
        <v>54600</v>
      </c>
      <c r="C32" s="110">
        <f>SUM(B32:B52)</f>
        <v>894301.07</v>
      </c>
    </row>
    <row r="33" spans="1:9" x14ac:dyDescent="0.3">
      <c r="A33" s="169" t="s">
        <v>984</v>
      </c>
      <c r="B33" s="22">
        <v>56615</v>
      </c>
    </row>
    <row r="34" spans="1:9" x14ac:dyDescent="0.3">
      <c r="A34" s="169" t="s">
        <v>985</v>
      </c>
      <c r="B34" s="22">
        <v>625</v>
      </c>
    </row>
    <row r="35" spans="1:9" x14ac:dyDescent="0.3">
      <c r="A35" s="169" t="s">
        <v>986</v>
      </c>
      <c r="B35" s="22">
        <v>265634</v>
      </c>
    </row>
    <row r="36" spans="1:9" x14ac:dyDescent="0.3">
      <c r="A36" s="169" t="s">
        <v>533</v>
      </c>
      <c r="B36" s="22">
        <v>8385</v>
      </c>
    </row>
    <row r="37" spans="1:9" x14ac:dyDescent="0.3">
      <c r="A37" s="169" t="s">
        <v>604</v>
      </c>
      <c r="B37" s="22">
        <v>94410.7</v>
      </c>
    </row>
    <row r="38" spans="1:9" x14ac:dyDescent="0.3">
      <c r="A38" s="169" t="s">
        <v>541</v>
      </c>
      <c r="B38" s="22">
        <v>21507.86</v>
      </c>
    </row>
    <row r="39" spans="1:9" x14ac:dyDescent="0.3">
      <c r="A39" s="169" t="s">
        <v>394</v>
      </c>
      <c r="B39" s="22">
        <v>12661.68</v>
      </c>
    </row>
    <row r="40" spans="1:9" x14ac:dyDescent="0.3">
      <c r="A40" s="169" t="s">
        <v>987</v>
      </c>
      <c r="B40" s="22">
        <v>12765.65</v>
      </c>
    </row>
    <row r="41" spans="1:9" x14ac:dyDescent="0.3">
      <c r="A41" s="169" t="s">
        <v>603</v>
      </c>
      <c r="B41" s="22">
        <v>54600</v>
      </c>
    </row>
    <row r="42" spans="1:9" x14ac:dyDescent="0.3">
      <c r="A42" s="169" t="s">
        <v>988</v>
      </c>
      <c r="B42" s="22">
        <v>54666</v>
      </c>
    </row>
    <row r="43" spans="1:9" s="103" customFormat="1" x14ac:dyDescent="0.3">
      <c r="A43" s="169" t="s">
        <v>989</v>
      </c>
      <c r="B43" s="22">
        <v>2987.58</v>
      </c>
      <c r="C43" s="102"/>
      <c r="H43"/>
      <c r="I43"/>
    </row>
    <row r="44" spans="1:9" s="103" customFormat="1" x14ac:dyDescent="0.3">
      <c r="A44" s="169" t="s">
        <v>990</v>
      </c>
      <c r="B44" s="22">
        <v>122702</v>
      </c>
      <c r="H44"/>
      <c r="I44"/>
    </row>
    <row r="45" spans="1:9" s="103" customFormat="1" x14ac:dyDescent="0.3">
      <c r="A45" s="169" t="s">
        <v>694</v>
      </c>
      <c r="B45" s="22">
        <v>22786</v>
      </c>
      <c r="H45"/>
      <c r="I45"/>
    </row>
    <row r="46" spans="1:9" s="103" customFormat="1" x14ac:dyDescent="0.3">
      <c r="A46" s="169" t="s">
        <v>503</v>
      </c>
      <c r="B46" s="22">
        <v>2300</v>
      </c>
      <c r="C46" s="102"/>
      <c r="H46"/>
      <c r="I46"/>
    </row>
    <row r="47" spans="1:9" s="103" customFormat="1" x14ac:dyDescent="0.3">
      <c r="A47" s="169" t="s">
        <v>991</v>
      </c>
      <c r="B47" s="126">
        <v>1957.95</v>
      </c>
      <c r="H47"/>
      <c r="I47"/>
    </row>
    <row r="48" spans="1:9" s="103" customFormat="1" x14ac:dyDescent="0.3">
      <c r="A48" s="169" t="s">
        <v>992</v>
      </c>
      <c r="B48" s="126">
        <v>37249.039999999994</v>
      </c>
      <c r="H48"/>
      <c r="I48"/>
    </row>
    <row r="49" spans="1:9" s="103" customFormat="1" x14ac:dyDescent="0.3">
      <c r="A49" s="169" t="s">
        <v>993</v>
      </c>
      <c r="B49" s="126">
        <v>49872.969999999994</v>
      </c>
      <c r="C49" s="102"/>
      <c r="H49"/>
      <c r="I49"/>
    </row>
    <row r="50" spans="1:9" s="103" customFormat="1" x14ac:dyDescent="0.3">
      <c r="A50" s="169" t="s">
        <v>695</v>
      </c>
      <c r="B50" s="22">
        <v>6181.25</v>
      </c>
      <c r="C50" s="102"/>
    </row>
    <row r="51" spans="1:9" s="103" customFormat="1" x14ac:dyDescent="0.3">
      <c r="A51" s="169" t="s">
        <v>994</v>
      </c>
      <c r="B51" s="22">
        <v>11765</v>
      </c>
      <c r="C51" s="102"/>
      <c r="I51"/>
    </row>
    <row r="52" spans="1:9" s="103" customFormat="1" x14ac:dyDescent="0.3">
      <c r="A52" s="169" t="s">
        <v>377</v>
      </c>
      <c r="B52" s="22">
        <v>28.39</v>
      </c>
      <c r="C52" s="102"/>
      <c r="H52"/>
      <c r="I52"/>
    </row>
    <row r="53" spans="1:9" s="103" customFormat="1" x14ac:dyDescent="0.3">
      <c r="A53" s="91"/>
      <c r="B53" s="147"/>
      <c r="C53" s="102"/>
      <c r="H53"/>
      <c r="I53"/>
    </row>
    <row r="54" spans="1:9" s="103" customFormat="1" ht="19.2" x14ac:dyDescent="0.6">
      <c r="A54" s="94" t="s">
        <v>600</v>
      </c>
      <c r="B54" s="151"/>
      <c r="C54" s="104" t="s">
        <v>995</v>
      </c>
      <c r="H54"/>
      <c r="I54"/>
    </row>
    <row r="55" spans="1:9" s="103" customFormat="1" x14ac:dyDescent="0.3">
      <c r="A55" s="125" t="s">
        <v>605</v>
      </c>
      <c r="B55" s="170">
        <v>5408.66</v>
      </c>
      <c r="C55" s="110">
        <f>SUM(B55:B64)</f>
        <v>2083522.92</v>
      </c>
      <c r="H55"/>
      <c r="I55"/>
    </row>
    <row r="56" spans="1:9" s="102" customFormat="1" x14ac:dyDescent="0.3">
      <c r="A56" s="125" t="s">
        <v>606</v>
      </c>
      <c r="B56" s="171">
        <v>227491.72</v>
      </c>
      <c r="D56" s="103"/>
      <c r="E56" s="103"/>
      <c r="F56" s="103"/>
      <c r="G56" s="103"/>
      <c r="H56"/>
      <c r="I56"/>
    </row>
    <row r="57" spans="1:9" s="102" customFormat="1" x14ac:dyDescent="0.3">
      <c r="A57" s="125" t="s">
        <v>602</v>
      </c>
      <c r="B57" s="152">
        <v>132332</v>
      </c>
      <c r="C57" s="173">
        <v>2083522.92</v>
      </c>
      <c r="D57" s="103"/>
      <c r="E57" s="103"/>
      <c r="F57" s="103"/>
      <c r="G57" s="103"/>
      <c r="H57"/>
      <c r="I57"/>
    </row>
    <row r="58" spans="1:9" s="102" customFormat="1" x14ac:dyDescent="0.3">
      <c r="A58" s="125" t="s">
        <v>607</v>
      </c>
      <c r="B58" s="152">
        <v>206230.32</v>
      </c>
      <c r="D58" s="103"/>
      <c r="E58" s="103"/>
      <c r="F58" s="103"/>
      <c r="G58" s="103"/>
      <c r="H58"/>
      <c r="I58"/>
    </row>
    <row r="59" spans="1:9" s="102" customFormat="1" x14ac:dyDescent="0.3">
      <c r="A59" s="125" t="s">
        <v>997</v>
      </c>
      <c r="B59" s="74">
        <v>193.94</v>
      </c>
      <c r="D59" s="103"/>
      <c r="E59" s="103"/>
      <c r="F59" s="103"/>
      <c r="G59" s="103"/>
      <c r="H59"/>
      <c r="I59"/>
    </row>
    <row r="60" spans="1:9" s="102" customFormat="1" x14ac:dyDescent="0.3">
      <c r="A60" s="125" t="s">
        <v>998</v>
      </c>
      <c r="B60" s="74">
        <v>31644</v>
      </c>
      <c r="D60" s="103"/>
      <c r="E60" s="103"/>
      <c r="F60" s="103"/>
      <c r="G60" s="103"/>
      <c r="H60"/>
      <c r="I60"/>
    </row>
    <row r="61" spans="1:9" s="102" customFormat="1" x14ac:dyDescent="0.3">
      <c r="A61" s="125" t="s">
        <v>999</v>
      </c>
      <c r="B61" s="74">
        <v>1834.81</v>
      </c>
      <c r="D61" s="103"/>
      <c r="E61" s="103"/>
      <c r="F61" s="103"/>
      <c r="G61" s="103"/>
      <c r="H61"/>
      <c r="I61"/>
    </row>
    <row r="62" spans="1:9" s="102" customFormat="1" x14ac:dyDescent="0.3">
      <c r="A62" s="125" t="s">
        <v>1000</v>
      </c>
      <c r="B62" s="172">
        <v>1090001.1599999999</v>
      </c>
      <c r="D62" s="103"/>
      <c r="E62" s="103"/>
      <c r="F62" s="103"/>
      <c r="G62" s="103"/>
      <c r="H62"/>
      <c r="I62"/>
    </row>
    <row r="63" spans="1:9" s="102" customFormat="1" x14ac:dyDescent="0.3">
      <c r="A63" s="125" t="s">
        <v>1001</v>
      </c>
      <c r="B63" s="172">
        <v>354393</v>
      </c>
      <c r="D63" s="103"/>
      <c r="E63" s="103"/>
      <c r="F63" s="103"/>
      <c r="G63" s="103"/>
      <c r="H63"/>
      <c r="I63"/>
    </row>
    <row r="64" spans="1:9" s="103" customFormat="1" x14ac:dyDescent="0.3">
      <c r="A64" s="125" t="s">
        <v>1003</v>
      </c>
      <c r="B64" s="152">
        <v>33993.31</v>
      </c>
      <c r="C64" s="102"/>
      <c r="H64"/>
      <c r="I64"/>
    </row>
    <row r="66" spans="2:2" x14ac:dyDescent="0.3">
      <c r="B66" s="142">
        <v>3453955.78</v>
      </c>
    </row>
  </sheetData>
  <sortState xmlns:xlrd2="http://schemas.microsoft.com/office/spreadsheetml/2017/richdata2" ref="A9:B11">
    <sortCondition ref="A9:A11"/>
  </sortState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8391-3FBC-4533-BC45-1CCA76BFC2FA}">
  <dimension ref="A1:G76"/>
  <sheetViews>
    <sheetView tabSelected="1" topLeftCell="A38" workbookViewId="0">
      <selection activeCell="C44" sqref="C44"/>
    </sheetView>
  </sheetViews>
  <sheetFormatPr defaultRowHeight="14.4" x14ac:dyDescent="0.3"/>
  <cols>
    <col min="1" max="1" width="46.88671875" customWidth="1"/>
    <col min="2" max="2" width="18.5546875" customWidth="1"/>
    <col min="3" max="3" width="31.109375" customWidth="1"/>
    <col min="4" max="4" width="28.109375" customWidth="1"/>
    <col min="5" max="5" width="28.5546875" customWidth="1"/>
    <col min="6" max="7" width="25.33203125" customWidth="1"/>
  </cols>
  <sheetData>
    <row r="1" spans="1:7" x14ac:dyDescent="0.3">
      <c r="A1" s="202" t="s">
        <v>1007</v>
      </c>
      <c r="B1" s="202"/>
      <c r="C1" s="202"/>
      <c r="D1" s="202"/>
      <c r="E1" s="202"/>
      <c r="F1" s="202"/>
      <c r="G1" s="202"/>
    </row>
    <row r="2" spans="1:7" x14ac:dyDescent="0.3">
      <c r="A2" s="202"/>
      <c r="B2" s="202"/>
      <c r="C2" s="202"/>
      <c r="D2" s="202"/>
      <c r="E2" s="202"/>
      <c r="F2" s="202"/>
      <c r="G2" s="202"/>
    </row>
    <row r="3" spans="1:7" x14ac:dyDescent="0.3">
      <c r="A3" s="202"/>
      <c r="B3" s="202"/>
      <c r="C3" s="202"/>
      <c r="D3" s="202"/>
      <c r="E3" s="202"/>
      <c r="F3" s="202"/>
      <c r="G3" s="202"/>
    </row>
    <row r="4" spans="1:7" x14ac:dyDescent="0.3">
      <c r="A4" s="202"/>
      <c r="B4" s="202"/>
      <c r="C4" s="202"/>
      <c r="D4" s="202"/>
      <c r="E4" s="202"/>
      <c r="F4" s="202"/>
      <c r="G4" s="202"/>
    </row>
    <row r="5" spans="1:7" x14ac:dyDescent="0.3">
      <c r="A5" s="202"/>
      <c r="B5" s="202"/>
      <c r="C5" s="202"/>
      <c r="D5" s="202"/>
      <c r="E5" s="202"/>
      <c r="F5" s="202"/>
      <c r="G5" s="202"/>
    </row>
    <row r="7" spans="1:7" ht="15.6" x14ac:dyDescent="0.3">
      <c r="A7" s="85"/>
      <c r="B7" s="123"/>
      <c r="C7" s="102"/>
      <c r="D7" s="103"/>
      <c r="E7" s="103"/>
      <c r="F7" s="103"/>
      <c r="G7" s="103"/>
    </row>
    <row r="8" spans="1:7" ht="19.2" x14ac:dyDescent="0.6">
      <c r="A8" s="94" t="s">
        <v>414</v>
      </c>
      <c r="B8" s="143"/>
      <c r="C8" s="121" t="s">
        <v>995</v>
      </c>
      <c r="D8" s="121" t="s">
        <v>465</v>
      </c>
      <c r="E8" s="121" t="s">
        <v>463</v>
      </c>
      <c r="F8" s="121" t="s">
        <v>464</v>
      </c>
      <c r="G8" s="121" t="s">
        <v>462</v>
      </c>
    </row>
    <row r="9" spans="1:7" x14ac:dyDescent="0.3">
      <c r="A9" s="120" t="s">
        <v>394</v>
      </c>
      <c r="B9" s="148">
        <v>9</v>
      </c>
      <c r="C9" s="105">
        <f>SUM(B9:B11)</f>
        <v>31443.7</v>
      </c>
      <c r="D9" s="150">
        <v>0.27500000000000002</v>
      </c>
      <c r="E9" s="101" t="s">
        <v>461</v>
      </c>
      <c r="F9" s="106">
        <v>0.28276702769203471</v>
      </c>
      <c r="G9" s="127">
        <v>3852806.51</v>
      </c>
    </row>
    <row r="10" spans="1:7" x14ac:dyDescent="0.3">
      <c r="A10" s="120" t="s">
        <v>415</v>
      </c>
      <c r="B10" s="149">
        <v>14053.46</v>
      </c>
      <c r="C10" s="102"/>
      <c r="D10" s="103"/>
      <c r="E10" s="103"/>
      <c r="F10" s="103"/>
      <c r="G10" s="126"/>
    </row>
    <row r="11" spans="1:7" x14ac:dyDescent="0.3">
      <c r="A11" s="120" t="s">
        <v>460</v>
      </c>
      <c r="B11" s="149">
        <v>17381.240000000002</v>
      </c>
      <c r="C11" s="102"/>
      <c r="D11" s="203" t="s">
        <v>696</v>
      </c>
      <c r="E11" s="203"/>
      <c r="F11" s="203"/>
      <c r="G11" s="103"/>
    </row>
    <row r="12" spans="1:7" x14ac:dyDescent="0.3">
      <c r="A12" s="86"/>
      <c r="B12" s="144"/>
      <c r="C12" s="102"/>
      <c r="D12" s="132"/>
      <c r="E12" s="132"/>
      <c r="F12" s="103"/>
      <c r="G12" s="103"/>
    </row>
    <row r="13" spans="1:7" x14ac:dyDescent="0.3">
      <c r="A13" s="86"/>
      <c r="B13" s="144"/>
      <c r="C13" s="102"/>
      <c r="D13" s="133" t="s">
        <v>697</v>
      </c>
      <c r="E13" s="134" t="s">
        <v>698</v>
      </c>
      <c r="F13" s="153" t="s">
        <v>1004</v>
      </c>
      <c r="G13" s="103"/>
    </row>
    <row r="14" spans="1:7" x14ac:dyDescent="0.3">
      <c r="A14" s="86"/>
      <c r="B14" s="144"/>
      <c r="C14" s="102"/>
      <c r="D14" s="135" t="s">
        <v>699</v>
      </c>
      <c r="E14" s="136">
        <f>B10</f>
        <v>14053.46</v>
      </c>
      <c r="F14" s="154">
        <f>Table1367[[#This Row],[Spend]]/C9</f>
        <v>0.4469404045961512</v>
      </c>
      <c r="G14" s="103"/>
    </row>
    <row r="15" spans="1:7" x14ac:dyDescent="0.3">
      <c r="A15" s="86"/>
      <c r="B15" s="144"/>
      <c r="C15" s="102"/>
      <c r="D15" s="137" t="s">
        <v>702</v>
      </c>
      <c r="E15" s="136">
        <f>B11</f>
        <v>17381.240000000002</v>
      </c>
      <c r="F15" s="155">
        <f>Table1367[[#This Row],[Spend]]/C9</f>
        <v>0.55277336954620482</v>
      </c>
    </row>
    <row r="16" spans="1:7" x14ac:dyDescent="0.3">
      <c r="A16" s="86"/>
      <c r="B16" s="144"/>
      <c r="C16" s="102"/>
      <c r="D16" s="135" t="s">
        <v>703</v>
      </c>
      <c r="E16" s="136">
        <f>B9</f>
        <v>9</v>
      </c>
      <c r="F16" s="156">
        <f>Table1367[[#This Row],[Spend]]/C9</f>
        <v>2.8622585764397958E-4</v>
      </c>
      <c r="G16" s="103"/>
    </row>
    <row r="17" spans="1:7" x14ac:dyDescent="0.3">
      <c r="A17" s="86"/>
      <c r="B17" s="144"/>
      <c r="C17" s="102"/>
      <c r="D17" s="102"/>
      <c r="E17" s="136"/>
      <c r="F17" s="103"/>
      <c r="G17" s="103"/>
    </row>
    <row r="18" spans="1:7" x14ac:dyDescent="0.3">
      <c r="A18" s="86"/>
      <c r="B18" s="144"/>
      <c r="C18" s="102"/>
      <c r="D18" s="103"/>
      <c r="E18" s="103"/>
      <c r="F18" s="103"/>
      <c r="G18" s="103"/>
    </row>
    <row r="19" spans="1:7" ht="19.2" x14ac:dyDescent="0.6">
      <c r="A19" s="94" t="s">
        <v>396</v>
      </c>
      <c r="C19" s="121" t="s">
        <v>995</v>
      </c>
      <c r="D19" s="121" t="s">
        <v>465</v>
      </c>
      <c r="E19" s="121" t="s">
        <v>463</v>
      </c>
      <c r="F19" s="121" t="s">
        <v>464</v>
      </c>
      <c r="G19" s="121" t="s">
        <v>462</v>
      </c>
    </row>
    <row r="20" spans="1:7" x14ac:dyDescent="0.3">
      <c r="A20" s="120" t="s">
        <v>691</v>
      </c>
      <c r="B20" s="22">
        <v>22083.949999999997</v>
      </c>
      <c r="C20" s="110">
        <f>SUM(B20:B31)</f>
        <v>275407.38</v>
      </c>
      <c r="D20" s="108">
        <v>0.40516558108086448</v>
      </c>
      <c r="E20" s="128">
        <v>0.3</v>
      </c>
      <c r="F20" s="107">
        <v>0.42</v>
      </c>
      <c r="G20" s="122">
        <v>11385806.989999998</v>
      </c>
    </row>
    <row r="21" spans="1:7" ht="15.6" x14ac:dyDescent="0.3">
      <c r="A21" s="120" t="s">
        <v>394</v>
      </c>
      <c r="B21" s="22">
        <v>-16792.849999999999</v>
      </c>
      <c r="C21" s="109"/>
      <c r="D21" s="103"/>
      <c r="E21" s="103"/>
      <c r="F21" s="103"/>
      <c r="G21" s="103"/>
    </row>
    <row r="22" spans="1:7" x14ac:dyDescent="0.3">
      <c r="A22" s="120" t="s">
        <v>393</v>
      </c>
      <c r="B22" s="22">
        <v>24098.21</v>
      </c>
      <c r="C22" s="102"/>
      <c r="D22" s="203" t="s">
        <v>696</v>
      </c>
      <c r="E22" s="203"/>
      <c r="F22" s="203"/>
    </row>
    <row r="23" spans="1:7" x14ac:dyDescent="0.3">
      <c r="A23" s="120" t="s">
        <v>459</v>
      </c>
      <c r="B23" s="22">
        <v>64690</v>
      </c>
      <c r="C23" s="102"/>
      <c r="D23" s="132"/>
      <c r="E23" s="132"/>
      <c r="F23" s="103"/>
      <c r="G23" s="103"/>
    </row>
    <row r="24" spans="1:7" x14ac:dyDescent="0.3">
      <c r="A24" s="120" t="s">
        <v>419</v>
      </c>
      <c r="B24" s="22">
        <v>8360.6</v>
      </c>
      <c r="C24" s="102"/>
      <c r="D24" s="133" t="s">
        <v>697</v>
      </c>
      <c r="E24" s="134" t="s">
        <v>698</v>
      </c>
      <c r="F24" s="134" t="s">
        <v>1005</v>
      </c>
      <c r="G24" s="103"/>
    </row>
    <row r="25" spans="1:7" x14ac:dyDescent="0.3">
      <c r="A25" s="120" t="s">
        <v>417</v>
      </c>
      <c r="B25" s="22">
        <v>1679.67</v>
      </c>
      <c r="C25" s="102"/>
      <c r="D25" s="135" t="s">
        <v>699</v>
      </c>
      <c r="E25" s="136">
        <f>SUM(B22,B25,B28)</f>
        <v>45167.13</v>
      </c>
      <c r="F25" s="157">
        <f>Table13678[[#This Row],[Spend]]/$C$20</f>
        <v>0.16400116075320856</v>
      </c>
      <c r="G25" s="103"/>
    </row>
    <row r="26" spans="1:7" x14ac:dyDescent="0.3">
      <c r="A26" s="120" t="s">
        <v>418</v>
      </c>
      <c r="B26" s="22">
        <v>71207.25</v>
      </c>
      <c r="C26" s="102"/>
      <c r="D26" s="158" t="s">
        <v>700</v>
      </c>
      <c r="E26" s="136">
        <f>SUM(B29)</f>
        <v>361.56</v>
      </c>
      <c r="F26" s="159">
        <f>Table13678[[#This Row],[Spend]]/C20</f>
        <v>1.3128188503881051E-3</v>
      </c>
      <c r="G26" s="103"/>
    </row>
    <row r="27" spans="1:7" x14ac:dyDescent="0.3">
      <c r="A27" s="120" t="s">
        <v>420</v>
      </c>
      <c r="B27" s="22">
        <v>19117.95</v>
      </c>
      <c r="C27" s="102"/>
      <c r="D27" s="135" t="s">
        <v>701</v>
      </c>
      <c r="E27" s="160">
        <f>SUM(B20,B24)</f>
        <v>30444.549999999996</v>
      </c>
      <c r="F27" s="161">
        <f>E27/C20</f>
        <v>0.11054369712242278</v>
      </c>
      <c r="G27" s="103"/>
    </row>
    <row r="28" spans="1:7" x14ac:dyDescent="0.3">
      <c r="A28" s="120" t="s">
        <v>692</v>
      </c>
      <c r="B28" s="22">
        <v>19389.25</v>
      </c>
      <c r="C28" s="102"/>
      <c r="D28" s="137" t="s">
        <v>702</v>
      </c>
      <c r="E28" s="162">
        <f>B31</f>
        <v>4799.79</v>
      </c>
      <c r="F28" s="163">
        <f>E28/C20</f>
        <v>1.7427964348667779E-2</v>
      </c>
      <c r="G28" s="103"/>
    </row>
    <row r="29" spans="1:7" x14ac:dyDescent="0.3">
      <c r="A29" s="120" t="s">
        <v>395</v>
      </c>
      <c r="B29" s="22">
        <v>361.56</v>
      </c>
      <c r="C29" s="102"/>
      <c r="D29" s="135" t="s">
        <v>703</v>
      </c>
      <c r="E29" s="160">
        <f>SUM(B21,B23,B26:B27,B30)</f>
        <v>194634.35</v>
      </c>
      <c r="F29" s="161">
        <f>E29/C20</f>
        <v>0.70671435892531276</v>
      </c>
      <c r="G29" s="103"/>
    </row>
    <row r="30" spans="1:7" x14ac:dyDescent="0.3">
      <c r="A30" s="120" t="s">
        <v>693</v>
      </c>
      <c r="B30" s="22">
        <v>56412</v>
      </c>
      <c r="C30" s="102"/>
      <c r="D30" s="103"/>
      <c r="E30" s="103"/>
      <c r="F30" s="103"/>
      <c r="G30" s="103"/>
    </row>
    <row r="31" spans="1:7" x14ac:dyDescent="0.3">
      <c r="A31" s="120" t="s">
        <v>1002</v>
      </c>
      <c r="B31" s="22">
        <v>4799.79</v>
      </c>
      <c r="C31" s="102"/>
      <c r="D31" s="103"/>
      <c r="E31" s="103"/>
      <c r="F31" s="103"/>
      <c r="G31" s="103"/>
    </row>
    <row r="32" spans="1:7" x14ac:dyDescent="0.3">
      <c r="A32" s="86"/>
      <c r="B32" s="22"/>
      <c r="C32" s="102"/>
      <c r="D32" s="103"/>
      <c r="E32" s="103"/>
      <c r="F32" s="103"/>
      <c r="G32" s="103"/>
    </row>
    <row r="33" spans="1:7" x14ac:dyDescent="0.3">
      <c r="A33" s="86"/>
      <c r="B33" s="22"/>
      <c r="C33" s="102"/>
      <c r="D33" s="103"/>
      <c r="E33" s="103"/>
      <c r="F33" s="103"/>
      <c r="G33" s="103"/>
    </row>
    <row r="34" spans="1:7" ht="19.2" x14ac:dyDescent="0.6">
      <c r="A34" s="94" t="s">
        <v>996</v>
      </c>
      <c r="C34" s="121" t="s">
        <v>995</v>
      </c>
      <c r="D34" s="121" t="s">
        <v>465</v>
      </c>
      <c r="E34" s="121" t="s">
        <v>463</v>
      </c>
      <c r="F34" s="104" t="s">
        <v>464</v>
      </c>
      <c r="G34" s="104" t="s">
        <v>462</v>
      </c>
    </row>
    <row r="35" spans="1:7" x14ac:dyDescent="0.3">
      <c r="A35" s="165" t="s">
        <v>416</v>
      </c>
      <c r="B35" s="145">
        <v>169280.71</v>
      </c>
      <c r="C35" s="140">
        <v>169280.71</v>
      </c>
      <c r="D35" s="107">
        <v>1.6395873441736784E-2</v>
      </c>
      <c r="E35" s="124">
        <v>0.2</v>
      </c>
      <c r="F35" s="107">
        <v>0.2918502628575444</v>
      </c>
      <c r="G35" s="127">
        <v>3013235</v>
      </c>
    </row>
    <row r="36" spans="1:7" x14ac:dyDescent="0.3">
      <c r="A36" s="91"/>
      <c r="B36" s="103"/>
      <c r="C36" s="102"/>
      <c r="D36" s="103"/>
      <c r="E36" s="103"/>
      <c r="F36" s="103"/>
      <c r="G36" s="103"/>
    </row>
    <row r="37" spans="1:7" x14ac:dyDescent="0.3">
      <c r="A37" s="103"/>
      <c r="B37" s="102"/>
      <c r="C37" s="103"/>
      <c r="D37" s="204" t="s">
        <v>696</v>
      </c>
      <c r="E37" s="204"/>
      <c r="F37" s="204"/>
      <c r="G37" s="103"/>
    </row>
    <row r="38" spans="1:7" x14ac:dyDescent="0.3">
      <c r="A38" s="102"/>
      <c r="B38" s="102"/>
      <c r="C38" s="102"/>
      <c r="D38" s="132"/>
      <c r="E38" s="132"/>
      <c r="F38" s="103"/>
      <c r="G38" s="103"/>
    </row>
    <row r="39" spans="1:7" x14ac:dyDescent="0.3">
      <c r="A39" s="102"/>
      <c r="B39" s="102"/>
      <c r="C39" s="102"/>
      <c r="D39" s="167" t="s">
        <v>697</v>
      </c>
      <c r="E39" s="168" t="s">
        <v>698</v>
      </c>
      <c r="F39" s="168" t="s">
        <v>1006</v>
      </c>
      <c r="G39" s="103"/>
    </row>
    <row r="40" spans="1:7" x14ac:dyDescent="0.3">
      <c r="A40" s="102"/>
      <c r="B40" s="102"/>
      <c r="C40" s="102"/>
      <c r="D40" s="158" t="s">
        <v>699</v>
      </c>
      <c r="E40" s="162">
        <f>B35</f>
        <v>169280.71</v>
      </c>
      <c r="F40" s="164">
        <v>1</v>
      </c>
      <c r="G40" s="103"/>
    </row>
    <row r="41" spans="1:7" x14ac:dyDescent="0.3">
      <c r="A41" s="102"/>
      <c r="B41" s="102"/>
      <c r="C41" s="102"/>
      <c r="D41" s="103"/>
      <c r="E41" s="103"/>
      <c r="F41" s="103"/>
      <c r="G41" s="103"/>
    </row>
    <row r="42" spans="1:7" x14ac:dyDescent="0.3">
      <c r="A42" s="102"/>
      <c r="B42" s="102"/>
      <c r="C42" s="102"/>
      <c r="D42" s="103"/>
      <c r="E42" s="103"/>
      <c r="F42" s="103"/>
      <c r="G42" s="103"/>
    </row>
    <row r="43" spans="1:7" x14ac:dyDescent="0.3">
      <c r="A43" s="102"/>
      <c r="B43" s="102"/>
      <c r="C43" s="102"/>
      <c r="D43" s="103"/>
      <c r="E43" s="103"/>
      <c r="F43" s="103"/>
      <c r="G43" s="103"/>
    </row>
    <row r="44" spans="1:7" x14ac:dyDescent="0.3">
      <c r="A44" s="102"/>
      <c r="B44" s="102"/>
      <c r="C44" s="102"/>
      <c r="D44" s="103"/>
      <c r="E44" s="103"/>
      <c r="F44" s="103"/>
      <c r="G44" s="103"/>
    </row>
    <row r="45" spans="1:7" x14ac:dyDescent="0.3">
      <c r="A45" s="102"/>
      <c r="B45" s="102"/>
      <c r="C45" s="102"/>
      <c r="D45" s="103"/>
      <c r="E45" s="103"/>
      <c r="F45" s="103"/>
      <c r="G45" s="103"/>
    </row>
    <row r="46" spans="1:7" x14ac:dyDescent="0.3">
      <c r="A46" s="102"/>
      <c r="B46" s="102"/>
      <c r="C46" s="102"/>
      <c r="D46" s="103"/>
      <c r="E46" s="103"/>
      <c r="F46" s="103"/>
      <c r="G46" s="103"/>
    </row>
    <row r="47" spans="1:7" x14ac:dyDescent="0.3">
      <c r="A47" s="102"/>
      <c r="B47" s="102"/>
      <c r="C47" s="102"/>
      <c r="D47" s="103"/>
      <c r="E47" s="103"/>
      <c r="F47" s="103"/>
      <c r="G47" s="103"/>
    </row>
    <row r="48" spans="1:7" x14ac:dyDescent="0.3">
      <c r="A48" s="102"/>
      <c r="B48" s="102"/>
      <c r="C48" s="102"/>
      <c r="D48" s="103"/>
      <c r="E48" s="103"/>
      <c r="F48" s="103"/>
      <c r="G48" s="103"/>
    </row>
    <row r="49" spans="1:7" x14ac:dyDescent="0.3">
      <c r="A49" s="102"/>
      <c r="B49" s="102"/>
      <c r="C49" s="102"/>
      <c r="D49" s="103"/>
      <c r="E49" s="103"/>
      <c r="F49" s="103"/>
      <c r="G49" s="103"/>
    </row>
    <row r="50" spans="1:7" x14ac:dyDescent="0.3">
      <c r="A50" s="102"/>
      <c r="B50" s="102"/>
      <c r="C50" s="102"/>
      <c r="D50" s="103"/>
      <c r="E50" s="103"/>
      <c r="F50" s="103"/>
      <c r="G50" s="103"/>
    </row>
    <row r="51" spans="1:7" x14ac:dyDescent="0.3">
      <c r="A51" s="102"/>
      <c r="B51" s="102"/>
      <c r="C51" s="102"/>
      <c r="D51" s="103"/>
      <c r="E51" s="103"/>
      <c r="F51" s="103"/>
      <c r="G51" s="103"/>
    </row>
    <row r="52" spans="1:7" x14ac:dyDescent="0.3">
      <c r="A52" s="102"/>
      <c r="B52" s="102"/>
      <c r="C52" s="102"/>
      <c r="D52" s="103"/>
      <c r="E52" s="103"/>
      <c r="F52" s="103"/>
      <c r="G52" s="103"/>
    </row>
    <row r="53" spans="1:7" x14ac:dyDescent="0.3">
      <c r="A53" s="102"/>
      <c r="B53" s="102"/>
      <c r="C53" s="102"/>
      <c r="D53" s="103"/>
      <c r="E53" s="103"/>
      <c r="F53" s="103"/>
      <c r="G53" s="103"/>
    </row>
    <row r="54" spans="1:7" x14ac:dyDescent="0.3">
      <c r="A54" s="102"/>
      <c r="B54" s="102"/>
      <c r="C54" s="102"/>
      <c r="D54" s="103"/>
      <c r="E54" s="103"/>
      <c r="F54" s="103"/>
      <c r="G54" s="103"/>
    </row>
    <row r="55" spans="1:7" x14ac:dyDescent="0.3">
      <c r="A55" s="102"/>
      <c r="B55" s="102"/>
      <c r="C55" s="102"/>
      <c r="D55" s="103"/>
      <c r="E55" s="103"/>
      <c r="F55" s="103"/>
      <c r="G55" s="103"/>
    </row>
    <row r="56" spans="1:7" x14ac:dyDescent="0.3">
      <c r="A56" s="102"/>
      <c r="B56" s="102"/>
      <c r="C56" s="102"/>
      <c r="D56" s="103"/>
      <c r="E56" s="103"/>
      <c r="F56" s="103"/>
      <c r="G56" s="103"/>
    </row>
    <row r="57" spans="1:7" x14ac:dyDescent="0.3">
      <c r="A57" s="92"/>
      <c r="B57" s="22"/>
      <c r="C57" s="102"/>
      <c r="D57" s="103"/>
      <c r="E57" s="103"/>
      <c r="F57" s="103"/>
      <c r="G57" s="103"/>
    </row>
    <row r="58" spans="1:7" x14ac:dyDescent="0.3">
      <c r="A58" s="92"/>
      <c r="B58" s="22"/>
    </row>
    <row r="59" spans="1:7" x14ac:dyDescent="0.3">
      <c r="A59" s="92"/>
      <c r="B59" s="22"/>
    </row>
    <row r="60" spans="1:7" x14ac:dyDescent="0.3">
      <c r="A60" s="92"/>
      <c r="B60" s="22"/>
      <c r="C60" s="102"/>
      <c r="F60" s="103"/>
      <c r="G60" s="103"/>
    </row>
    <row r="61" spans="1:7" x14ac:dyDescent="0.3">
      <c r="A61" s="92"/>
      <c r="B61" s="22"/>
      <c r="C61" s="102"/>
      <c r="D61" s="103"/>
      <c r="E61" s="103"/>
      <c r="F61" s="103"/>
      <c r="G61" s="103"/>
    </row>
    <row r="62" spans="1:7" x14ac:dyDescent="0.3">
      <c r="A62" s="92"/>
      <c r="B62" s="22"/>
      <c r="C62" s="102"/>
      <c r="D62" s="103"/>
      <c r="E62" s="103"/>
      <c r="F62" s="103"/>
      <c r="G62" s="129"/>
    </row>
    <row r="63" spans="1:7" x14ac:dyDescent="0.3">
      <c r="A63" s="92"/>
      <c r="B63" s="22"/>
      <c r="C63" s="102"/>
      <c r="D63" s="103"/>
      <c r="E63" s="103"/>
      <c r="F63" s="103"/>
      <c r="G63" s="103"/>
    </row>
    <row r="64" spans="1:7" x14ac:dyDescent="0.3">
      <c r="A64" s="92"/>
      <c r="B64" s="22"/>
      <c r="C64" s="102"/>
      <c r="D64" s="103"/>
      <c r="E64" s="103"/>
      <c r="F64" s="103"/>
      <c r="G64" s="103"/>
    </row>
    <row r="65" spans="1:7" x14ac:dyDescent="0.3">
      <c r="A65" s="92"/>
      <c r="B65" s="22"/>
      <c r="C65" s="102"/>
      <c r="D65" s="103"/>
      <c r="E65" s="103"/>
      <c r="F65" s="103"/>
      <c r="G65" s="103"/>
    </row>
    <row r="66" spans="1:7" x14ac:dyDescent="0.3">
      <c r="A66" s="92"/>
      <c r="B66" s="22"/>
      <c r="C66" s="102"/>
      <c r="D66" s="103"/>
      <c r="E66" s="103"/>
      <c r="F66" s="103"/>
      <c r="G66" s="103"/>
    </row>
    <row r="67" spans="1:7" x14ac:dyDescent="0.3">
      <c r="A67" s="92"/>
      <c r="B67" s="22"/>
      <c r="C67" s="102"/>
      <c r="D67" s="103"/>
      <c r="E67" s="103"/>
      <c r="F67" s="103"/>
      <c r="G67" s="103"/>
    </row>
    <row r="68" spans="1:7" x14ac:dyDescent="0.3">
      <c r="A68" s="92"/>
      <c r="B68" s="22"/>
      <c r="C68" s="102"/>
      <c r="D68" s="103"/>
      <c r="E68" s="103"/>
      <c r="F68" s="103"/>
      <c r="G68" s="103"/>
    </row>
    <row r="69" spans="1:7" x14ac:dyDescent="0.3">
      <c r="A69" s="92"/>
      <c r="B69" s="22"/>
      <c r="C69" s="102"/>
      <c r="D69" s="103"/>
      <c r="E69" s="103"/>
      <c r="F69" s="103"/>
      <c r="G69" s="103"/>
    </row>
    <row r="70" spans="1:7" x14ac:dyDescent="0.3">
      <c r="A70" s="92"/>
      <c r="B70" s="22"/>
      <c r="C70" s="102"/>
      <c r="D70" s="103"/>
      <c r="E70" s="103"/>
      <c r="F70" s="103"/>
      <c r="G70" s="103"/>
    </row>
    <row r="71" spans="1:7" x14ac:dyDescent="0.3">
      <c r="A71" s="92"/>
      <c r="B71" s="22"/>
      <c r="C71" s="102"/>
      <c r="D71" s="103"/>
      <c r="E71" s="103"/>
      <c r="F71" s="103"/>
      <c r="G71" s="103"/>
    </row>
    <row r="72" spans="1:7" x14ac:dyDescent="0.3">
      <c r="A72" s="92"/>
      <c r="B72" s="22"/>
      <c r="C72" s="102"/>
      <c r="D72" s="103"/>
      <c r="E72" s="103"/>
      <c r="F72" s="103"/>
      <c r="G72" s="103"/>
    </row>
    <row r="73" spans="1:7" x14ac:dyDescent="0.3">
      <c r="A73" s="92"/>
      <c r="B73" s="22"/>
      <c r="C73" s="102"/>
      <c r="D73" s="103"/>
      <c r="E73" s="103"/>
      <c r="F73" s="103"/>
      <c r="G73" s="103"/>
    </row>
    <row r="74" spans="1:7" x14ac:dyDescent="0.3">
      <c r="B74" s="22"/>
    </row>
    <row r="75" spans="1:7" x14ac:dyDescent="0.3">
      <c r="B75" s="22"/>
    </row>
    <row r="76" spans="1:7" x14ac:dyDescent="0.3">
      <c r="B76" s="22"/>
    </row>
  </sheetData>
  <mergeCells count="4">
    <mergeCell ref="A1:G5"/>
    <mergeCell ref="D11:F11"/>
    <mergeCell ref="D22:F22"/>
    <mergeCell ref="D37:F37"/>
  </mergeCells>
  <dataValidations count="2">
    <dataValidation type="list" allowBlank="1" showInputMessage="1" showErrorMessage="1" sqref="D40 D14 D25" xr:uid="{7C36F6CF-A930-443D-A0D6-2AE9F71BD21A}">
      <formula1>"Woman Owned, Veteran Owned, African American, Asian American, Hispanic American, Native American"</formula1>
    </dataValidation>
    <dataValidation type="list" showErrorMessage="1" promptTitle="Ethnic Category" prompt="Please Choose One" sqref="D29 D16" xr:uid="{F35D4F3B-3C2D-40B3-804A-4CDF6C622CBF}">
      <formula1>"Woman Owned, Veteran Owned, African American, Asian American, Hispanic American, Native American"</formula1>
    </dataValidation>
  </dataValidations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346</v>
      </c>
      <c r="B3" t="s">
        <v>347</v>
      </c>
    </row>
    <row r="4" spans="1:5" x14ac:dyDescent="0.3">
      <c r="A4" t="s">
        <v>319</v>
      </c>
      <c r="B4" t="s">
        <v>41</v>
      </c>
      <c r="C4" t="s">
        <v>42</v>
      </c>
      <c r="D4" t="s">
        <v>182</v>
      </c>
      <c r="E4" t="s">
        <v>179</v>
      </c>
    </row>
    <row r="5" spans="1:5" x14ac:dyDescent="0.3">
      <c r="A5" s="53" t="s">
        <v>183</v>
      </c>
      <c r="B5" s="82"/>
      <c r="C5" s="82"/>
      <c r="D5" s="82">
        <v>77.61</v>
      </c>
      <c r="E5" s="82">
        <v>77.61</v>
      </c>
    </row>
    <row r="6" spans="1:5" x14ac:dyDescent="0.3">
      <c r="A6" s="53" t="s">
        <v>48</v>
      </c>
      <c r="B6" s="82">
        <v>117.8</v>
      </c>
      <c r="C6" s="82"/>
      <c r="D6" s="82">
        <v>114</v>
      </c>
      <c r="E6" s="82">
        <v>231.8</v>
      </c>
    </row>
    <row r="7" spans="1:5" x14ac:dyDescent="0.3">
      <c r="A7" s="53" t="s">
        <v>184</v>
      </c>
      <c r="B7" s="82">
        <v>142.88</v>
      </c>
      <c r="C7" s="82"/>
      <c r="D7" s="82"/>
      <c r="E7" s="82">
        <v>142.88</v>
      </c>
    </row>
    <row r="8" spans="1:5" x14ac:dyDescent="0.3">
      <c r="A8" s="53" t="s">
        <v>185</v>
      </c>
      <c r="B8" s="82"/>
      <c r="C8" s="82">
        <v>1577.54</v>
      </c>
      <c r="D8" s="82">
        <v>775.95</v>
      </c>
      <c r="E8" s="82">
        <v>2353.4899999999998</v>
      </c>
    </row>
    <row r="9" spans="1:5" x14ac:dyDescent="0.3">
      <c r="A9" s="53" t="s">
        <v>49</v>
      </c>
      <c r="B9" s="82"/>
      <c r="C9" s="82">
        <v>562.02</v>
      </c>
      <c r="D9" s="82">
        <v>1250</v>
      </c>
      <c r="E9" s="82">
        <v>1812.02</v>
      </c>
    </row>
    <row r="10" spans="1:5" x14ac:dyDescent="0.3">
      <c r="A10" s="53" t="s">
        <v>186</v>
      </c>
      <c r="B10" s="82"/>
      <c r="C10" s="82"/>
      <c r="D10" s="82">
        <v>60.28</v>
      </c>
      <c r="E10" s="82">
        <v>60.28</v>
      </c>
    </row>
    <row r="11" spans="1:5" x14ac:dyDescent="0.3">
      <c r="A11" s="53" t="s">
        <v>50</v>
      </c>
      <c r="B11" s="82">
        <v>1061.18</v>
      </c>
      <c r="C11" s="82">
        <v>1713.34</v>
      </c>
      <c r="D11" s="82">
        <v>5571.31</v>
      </c>
      <c r="E11" s="82">
        <v>8345.83</v>
      </c>
    </row>
    <row r="12" spans="1:5" x14ac:dyDescent="0.3">
      <c r="A12" s="53" t="s">
        <v>187</v>
      </c>
      <c r="B12" s="82"/>
      <c r="C12" s="82">
        <v>266.97000000000003</v>
      </c>
      <c r="D12" s="82">
        <v>147.63999999999999</v>
      </c>
      <c r="E12" s="82">
        <v>414.61</v>
      </c>
    </row>
    <row r="13" spans="1:5" x14ac:dyDescent="0.3">
      <c r="A13" s="53" t="s">
        <v>188</v>
      </c>
      <c r="B13" s="82">
        <v>1699.49</v>
      </c>
      <c r="C13" s="82">
        <v>737.01</v>
      </c>
      <c r="D13" s="82">
        <v>5995</v>
      </c>
      <c r="E13" s="82">
        <v>8431.5</v>
      </c>
    </row>
    <row r="14" spans="1:5" x14ac:dyDescent="0.3">
      <c r="A14" s="53" t="s">
        <v>320</v>
      </c>
      <c r="B14" s="82"/>
      <c r="C14" s="82"/>
      <c r="D14" s="82">
        <v>19621.830000000002</v>
      </c>
      <c r="E14" s="82">
        <v>19621.830000000002</v>
      </c>
    </row>
    <row r="15" spans="1:5" x14ac:dyDescent="0.3">
      <c r="A15" s="53" t="s">
        <v>51</v>
      </c>
      <c r="B15" s="82">
        <v>15.14</v>
      </c>
      <c r="C15" s="82">
        <v>488.94</v>
      </c>
      <c r="D15" s="82">
        <v>3930.54</v>
      </c>
      <c r="E15" s="82">
        <v>4434.62</v>
      </c>
    </row>
    <row r="16" spans="1:5" x14ac:dyDescent="0.3">
      <c r="A16" s="53" t="s">
        <v>321</v>
      </c>
      <c r="B16" s="82">
        <v>301</v>
      </c>
      <c r="C16" s="82"/>
      <c r="D16" s="82">
        <v>347</v>
      </c>
      <c r="E16" s="82">
        <v>648</v>
      </c>
    </row>
    <row r="17" spans="1:5" x14ac:dyDescent="0.3">
      <c r="A17" s="53" t="s">
        <v>52</v>
      </c>
      <c r="B17" s="82">
        <v>4443.1400000000003</v>
      </c>
      <c r="C17" s="82">
        <v>2181.1799999999998</v>
      </c>
      <c r="D17" s="82">
        <v>5848.17</v>
      </c>
      <c r="E17" s="82">
        <v>12472.49</v>
      </c>
    </row>
    <row r="18" spans="1:5" x14ac:dyDescent="0.3">
      <c r="A18" s="53" t="s">
        <v>53</v>
      </c>
      <c r="B18" s="82">
        <v>28036.82</v>
      </c>
      <c r="C18" s="82"/>
      <c r="D18" s="82">
        <v>10292.450000000001</v>
      </c>
      <c r="E18" s="82">
        <v>38329.270000000004</v>
      </c>
    </row>
    <row r="19" spans="1:5" x14ac:dyDescent="0.3">
      <c r="A19" s="53" t="s">
        <v>54</v>
      </c>
      <c r="B19" s="82">
        <v>7392.88</v>
      </c>
      <c r="C19" s="82">
        <v>23734.73</v>
      </c>
      <c r="D19" s="82">
        <v>12575.83</v>
      </c>
      <c r="E19" s="82">
        <v>43703.44</v>
      </c>
    </row>
    <row r="20" spans="1:5" x14ac:dyDescent="0.3">
      <c r="A20" s="53" t="s">
        <v>189</v>
      </c>
      <c r="B20" s="82">
        <v>563.1</v>
      </c>
      <c r="C20" s="82">
        <v>17262.87</v>
      </c>
      <c r="D20" s="82">
        <v>6230.09</v>
      </c>
      <c r="E20" s="82">
        <v>24056.059999999998</v>
      </c>
    </row>
    <row r="21" spans="1:5" x14ac:dyDescent="0.3">
      <c r="A21" s="53" t="s">
        <v>190</v>
      </c>
      <c r="B21" s="82"/>
      <c r="C21" s="82">
        <v>218.93</v>
      </c>
      <c r="D21" s="82">
        <v>315.45999999999998</v>
      </c>
      <c r="E21" s="82">
        <v>534.39</v>
      </c>
    </row>
    <row r="22" spans="1:5" x14ac:dyDescent="0.3">
      <c r="A22" s="53" t="s">
        <v>191</v>
      </c>
      <c r="B22" s="82"/>
      <c r="C22" s="82">
        <v>115.53</v>
      </c>
      <c r="D22" s="82"/>
      <c r="E22" s="82">
        <v>115.53</v>
      </c>
    </row>
    <row r="23" spans="1:5" x14ac:dyDescent="0.3">
      <c r="A23" s="53" t="s">
        <v>55</v>
      </c>
      <c r="B23" s="82"/>
      <c r="C23" s="82">
        <v>50400</v>
      </c>
      <c r="D23" s="82"/>
      <c r="E23" s="82">
        <v>50400</v>
      </c>
    </row>
    <row r="24" spans="1:5" x14ac:dyDescent="0.3">
      <c r="A24" s="53" t="s">
        <v>56</v>
      </c>
      <c r="B24" s="82">
        <v>3210.99</v>
      </c>
      <c r="C24" s="82">
        <v>7161.27</v>
      </c>
      <c r="D24" s="82">
        <v>2270.4</v>
      </c>
      <c r="E24" s="82">
        <v>12642.66</v>
      </c>
    </row>
    <row r="25" spans="1:5" x14ac:dyDescent="0.3">
      <c r="A25" s="53" t="s">
        <v>57</v>
      </c>
      <c r="B25" s="82">
        <v>1025</v>
      </c>
      <c r="C25" s="82"/>
      <c r="D25" s="82">
        <v>7563</v>
      </c>
      <c r="E25" s="82">
        <v>8588</v>
      </c>
    </row>
    <row r="26" spans="1:5" x14ac:dyDescent="0.3">
      <c r="A26" s="53" t="s">
        <v>192</v>
      </c>
      <c r="B26" s="82">
        <v>617.95000000000005</v>
      </c>
      <c r="C26" s="82">
        <v>175</v>
      </c>
      <c r="D26" s="82">
        <v>2016.38</v>
      </c>
      <c r="E26" s="82">
        <v>2809.33</v>
      </c>
    </row>
    <row r="27" spans="1:5" x14ac:dyDescent="0.3">
      <c r="A27" s="53" t="s">
        <v>193</v>
      </c>
      <c r="B27" s="82">
        <v>7028.85</v>
      </c>
      <c r="C27" s="82">
        <v>2807.82</v>
      </c>
      <c r="D27" s="82">
        <v>2036.92</v>
      </c>
      <c r="E27" s="82">
        <v>11873.59</v>
      </c>
    </row>
    <row r="28" spans="1:5" x14ac:dyDescent="0.3">
      <c r="A28" s="53" t="s">
        <v>194</v>
      </c>
      <c r="B28" s="82">
        <v>7278.75</v>
      </c>
      <c r="C28" s="82">
        <v>1416.02</v>
      </c>
      <c r="D28" s="82">
        <v>5492.15</v>
      </c>
      <c r="E28" s="82">
        <v>14186.92</v>
      </c>
    </row>
    <row r="29" spans="1:5" x14ac:dyDescent="0.3">
      <c r="A29" s="53" t="s">
        <v>195</v>
      </c>
      <c r="B29" s="82">
        <v>12169</v>
      </c>
      <c r="C29" s="82">
        <v>141.80000000000001</v>
      </c>
      <c r="D29" s="82">
        <v>324.95</v>
      </c>
      <c r="E29" s="82">
        <v>12635.75</v>
      </c>
    </row>
    <row r="30" spans="1:5" x14ac:dyDescent="0.3">
      <c r="A30" s="53" t="s">
        <v>58</v>
      </c>
      <c r="B30" s="82">
        <v>3949.21</v>
      </c>
      <c r="C30" s="82"/>
      <c r="D30" s="82"/>
      <c r="E30" s="82">
        <v>3949.21</v>
      </c>
    </row>
    <row r="31" spans="1:5" x14ac:dyDescent="0.3">
      <c r="A31" s="53" t="s">
        <v>196</v>
      </c>
      <c r="B31" s="82">
        <v>754.15</v>
      </c>
      <c r="C31" s="82"/>
      <c r="D31" s="82"/>
      <c r="E31" s="82">
        <v>754.15</v>
      </c>
    </row>
    <row r="32" spans="1:5" x14ac:dyDescent="0.3">
      <c r="A32" s="53" t="s">
        <v>59</v>
      </c>
      <c r="B32" s="82"/>
      <c r="C32" s="82">
        <v>8.94</v>
      </c>
      <c r="D32" s="82"/>
      <c r="E32" s="82">
        <v>8.94</v>
      </c>
    </row>
    <row r="33" spans="1:5" x14ac:dyDescent="0.3">
      <c r="A33" s="53" t="s">
        <v>197</v>
      </c>
      <c r="B33" s="82"/>
      <c r="C33" s="82">
        <v>8.94</v>
      </c>
      <c r="D33" s="82"/>
      <c r="E33" s="82">
        <v>8.94</v>
      </c>
    </row>
    <row r="34" spans="1:5" x14ac:dyDescent="0.3">
      <c r="A34" s="53" t="s">
        <v>198</v>
      </c>
      <c r="B34" s="82"/>
      <c r="C34" s="82">
        <v>8.94</v>
      </c>
      <c r="D34" s="82">
        <v>121.73</v>
      </c>
      <c r="E34" s="82">
        <v>130.67000000000002</v>
      </c>
    </row>
    <row r="35" spans="1:5" x14ac:dyDescent="0.3">
      <c r="A35" s="53" t="s">
        <v>199</v>
      </c>
      <c r="B35" s="82">
        <v>3948.44</v>
      </c>
      <c r="C35" s="82"/>
      <c r="D35" s="82">
        <v>493.15</v>
      </c>
      <c r="E35" s="82">
        <v>4441.59</v>
      </c>
    </row>
    <row r="36" spans="1:5" x14ac:dyDescent="0.3">
      <c r="A36" s="53" t="s">
        <v>200</v>
      </c>
      <c r="B36" s="82">
        <v>633.15</v>
      </c>
      <c r="C36" s="82"/>
      <c r="D36" s="82">
        <v>389</v>
      </c>
      <c r="E36" s="82">
        <v>1022.15</v>
      </c>
    </row>
    <row r="37" spans="1:5" x14ac:dyDescent="0.3">
      <c r="A37" s="53" t="s">
        <v>322</v>
      </c>
      <c r="B37" s="82"/>
      <c r="C37" s="82">
        <v>90.73</v>
      </c>
      <c r="D37" s="82"/>
      <c r="E37" s="82">
        <v>90.73</v>
      </c>
    </row>
    <row r="38" spans="1:5" x14ac:dyDescent="0.3">
      <c r="A38" s="53" t="s">
        <v>201</v>
      </c>
      <c r="B38" s="82">
        <v>16926.05</v>
      </c>
      <c r="C38" s="82">
        <v>5254.05</v>
      </c>
      <c r="D38" s="82"/>
      <c r="E38" s="82">
        <v>22180.1</v>
      </c>
    </row>
    <row r="39" spans="1:5" x14ac:dyDescent="0.3">
      <c r="A39" s="53" t="s">
        <v>202</v>
      </c>
      <c r="B39" s="82"/>
      <c r="C39" s="82">
        <v>15.14</v>
      </c>
      <c r="D39" s="82"/>
      <c r="E39" s="82">
        <v>15.14</v>
      </c>
    </row>
    <row r="40" spans="1:5" x14ac:dyDescent="0.3">
      <c r="A40" s="53" t="s">
        <v>203</v>
      </c>
      <c r="B40" s="82">
        <v>13455.33</v>
      </c>
      <c r="C40" s="82">
        <v>59.01</v>
      </c>
      <c r="D40" s="82">
        <v>3000</v>
      </c>
      <c r="E40" s="82">
        <v>16514.34</v>
      </c>
    </row>
    <row r="41" spans="1:5" x14ac:dyDescent="0.3">
      <c r="A41" s="53" t="s">
        <v>204</v>
      </c>
      <c r="B41" s="82">
        <v>15.14</v>
      </c>
      <c r="C41" s="82">
        <v>90.87</v>
      </c>
      <c r="D41" s="82">
        <v>9807.07</v>
      </c>
      <c r="E41" s="82">
        <v>9913.08</v>
      </c>
    </row>
    <row r="42" spans="1:5" x14ac:dyDescent="0.3">
      <c r="A42" s="53" t="s">
        <v>323</v>
      </c>
      <c r="B42" s="82"/>
      <c r="C42" s="82">
        <v>33.74</v>
      </c>
      <c r="D42" s="82"/>
      <c r="E42" s="82">
        <v>33.74</v>
      </c>
    </row>
    <row r="43" spans="1:5" x14ac:dyDescent="0.3">
      <c r="A43" s="53" t="s">
        <v>60</v>
      </c>
      <c r="B43" s="82">
        <v>53.22</v>
      </c>
      <c r="C43" s="82"/>
      <c r="D43" s="82"/>
      <c r="E43" s="82">
        <v>53.22</v>
      </c>
    </row>
    <row r="44" spans="1:5" x14ac:dyDescent="0.3">
      <c r="A44" s="53" t="s">
        <v>61</v>
      </c>
      <c r="B44" s="82"/>
      <c r="C44" s="82"/>
      <c r="D44" s="82">
        <v>10000</v>
      </c>
      <c r="E44" s="82">
        <v>10000</v>
      </c>
    </row>
    <row r="45" spans="1:5" x14ac:dyDescent="0.3">
      <c r="A45" s="53" t="s">
        <v>62</v>
      </c>
      <c r="B45" s="82">
        <v>1154.81</v>
      </c>
      <c r="C45" s="82">
        <v>1743.38</v>
      </c>
      <c r="D45" s="82">
        <v>2555.17</v>
      </c>
      <c r="E45" s="82">
        <v>5453.3600000000006</v>
      </c>
    </row>
    <row r="46" spans="1:5" x14ac:dyDescent="0.3">
      <c r="A46" s="53" t="s">
        <v>205</v>
      </c>
      <c r="B46" s="82"/>
      <c r="C46" s="82"/>
      <c r="D46" s="82">
        <v>4125</v>
      </c>
      <c r="E46" s="82">
        <v>4125</v>
      </c>
    </row>
    <row r="47" spans="1:5" x14ac:dyDescent="0.3">
      <c r="A47" s="53" t="s">
        <v>63</v>
      </c>
      <c r="B47" s="82">
        <v>32873.599999999999</v>
      </c>
      <c r="C47" s="82">
        <v>51511.21</v>
      </c>
      <c r="D47" s="82">
        <v>23351.94</v>
      </c>
      <c r="E47" s="82">
        <v>107736.75</v>
      </c>
    </row>
    <row r="48" spans="1:5" x14ac:dyDescent="0.3">
      <c r="A48" s="53" t="s">
        <v>64</v>
      </c>
      <c r="B48" s="82">
        <v>2222.5300000000002</v>
      </c>
      <c r="C48" s="82">
        <v>25656</v>
      </c>
      <c r="D48" s="82">
        <v>86200.99</v>
      </c>
      <c r="E48" s="82">
        <v>114079.52</v>
      </c>
    </row>
    <row r="49" spans="1:5" x14ac:dyDescent="0.3">
      <c r="A49" s="53" t="s">
        <v>206</v>
      </c>
      <c r="B49" s="82">
        <v>2500</v>
      </c>
      <c r="C49" s="82">
        <v>196.65</v>
      </c>
      <c r="D49" s="82">
        <v>456.43</v>
      </c>
      <c r="E49" s="82">
        <v>3153.08</v>
      </c>
    </row>
    <row r="50" spans="1:5" x14ac:dyDescent="0.3">
      <c r="A50" s="53" t="s">
        <v>207</v>
      </c>
      <c r="B50" s="82">
        <v>8089.78</v>
      </c>
      <c r="C50" s="82">
        <v>586</v>
      </c>
      <c r="D50" s="82">
        <v>81983.990000000005</v>
      </c>
      <c r="E50" s="82">
        <v>90659.77</v>
      </c>
    </row>
    <row r="51" spans="1:5" x14ac:dyDescent="0.3">
      <c r="A51" s="53" t="s">
        <v>208</v>
      </c>
      <c r="B51" s="82"/>
      <c r="C51" s="82"/>
      <c r="D51" s="82">
        <v>319.5</v>
      </c>
      <c r="E51" s="82">
        <v>319.5</v>
      </c>
    </row>
    <row r="52" spans="1:5" x14ac:dyDescent="0.3">
      <c r="A52" s="53" t="s">
        <v>65</v>
      </c>
      <c r="B52" s="82"/>
      <c r="C52" s="82">
        <v>4418.71</v>
      </c>
      <c r="D52" s="82"/>
      <c r="E52" s="82">
        <v>4418.71</v>
      </c>
    </row>
    <row r="53" spans="1:5" x14ac:dyDescent="0.3">
      <c r="A53" s="53" t="s">
        <v>209</v>
      </c>
      <c r="B53" s="82">
        <v>316.8</v>
      </c>
      <c r="C53" s="82">
        <v>70.849999999999994</v>
      </c>
      <c r="D53" s="82">
        <v>1302</v>
      </c>
      <c r="E53" s="82">
        <v>1689.65</v>
      </c>
    </row>
    <row r="54" spans="1:5" x14ac:dyDescent="0.3">
      <c r="A54" s="53" t="s">
        <v>210</v>
      </c>
      <c r="B54" s="82">
        <v>393</v>
      </c>
      <c r="C54" s="82"/>
      <c r="D54" s="82">
        <v>2925</v>
      </c>
      <c r="E54" s="82">
        <v>3318</v>
      </c>
    </row>
    <row r="55" spans="1:5" x14ac:dyDescent="0.3">
      <c r="A55" s="53" t="s">
        <v>211</v>
      </c>
      <c r="B55" s="82">
        <v>30</v>
      </c>
      <c r="C55" s="82">
        <v>30</v>
      </c>
      <c r="D55" s="82">
        <v>591.16999999999996</v>
      </c>
      <c r="E55" s="82">
        <v>651.16999999999996</v>
      </c>
    </row>
    <row r="56" spans="1:5" x14ac:dyDescent="0.3">
      <c r="A56" s="53" t="s">
        <v>212</v>
      </c>
      <c r="B56" s="82">
        <v>36</v>
      </c>
      <c r="C56" s="82">
        <v>36</v>
      </c>
      <c r="D56" s="82">
        <v>10611</v>
      </c>
      <c r="E56" s="82">
        <v>10683</v>
      </c>
    </row>
    <row r="57" spans="1:5" x14ac:dyDescent="0.3">
      <c r="A57" s="53" t="s">
        <v>66</v>
      </c>
      <c r="B57" s="82">
        <v>46</v>
      </c>
      <c r="C57" s="82">
        <v>2322.85</v>
      </c>
      <c r="D57" s="82">
        <v>3624.35</v>
      </c>
      <c r="E57" s="82">
        <v>5993.2</v>
      </c>
    </row>
    <row r="58" spans="1:5" x14ac:dyDescent="0.3">
      <c r="A58" s="53" t="s">
        <v>67</v>
      </c>
      <c r="B58" s="82">
        <v>427.78</v>
      </c>
      <c r="C58" s="82">
        <v>110247.4</v>
      </c>
      <c r="D58" s="82">
        <v>9558.5</v>
      </c>
      <c r="E58" s="82">
        <v>120233.68</v>
      </c>
    </row>
    <row r="59" spans="1:5" x14ac:dyDescent="0.3">
      <c r="A59" s="53" t="s">
        <v>68</v>
      </c>
      <c r="B59" s="82"/>
      <c r="C59" s="82">
        <v>11237.02</v>
      </c>
      <c r="D59" s="82"/>
      <c r="E59" s="82">
        <v>11237.02</v>
      </c>
    </row>
    <row r="60" spans="1:5" x14ac:dyDescent="0.3">
      <c r="A60" s="53" t="s">
        <v>213</v>
      </c>
      <c r="B60" s="82"/>
      <c r="C60" s="82">
        <v>158.4</v>
      </c>
      <c r="D60" s="82">
        <v>101.03</v>
      </c>
      <c r="E60" s="82">
        <v>259.43</v>
      </c>
    </row>
    <row r="61" spans="1:5" x14ac:dyDescent="0.3">
      <c r="A61" s="53" t="s">
        <v>69</v>
      </c>
      <c r="B61" s="82">
        <v>44026.6</v>
      </c>
      <c r="C61" s="82">
        <v>4202</v>
      </c>
      <c r="D61" s="82">
        <v>49338.559999999998</v>
      </c>
      <c r="E61" s="82">
        <v>97567.16</v>
      </c>
    </row>
    <row r="62" spans="1:5" x14ac:dyDescent="0.3">
      <c r="A62" s="53" t="s">
        <v>70</v>
      </c>
      <c r="B62" s="82">
        <v>346.48</v>
      </c>
      <c r="C62" s="82">
        <v>386.83</v>
      </c>
      <c r="D62" s="82">
        <v>2221.29</v>
      </c>
      <c r="E62" s="82">
        <v>2954.6</v>
      </c>
    </row>
    <row r="63" spans="1:5" x14ac:dyDescent="0.3">
      <c r="A63" s="53" t="s">
        <v>71</v>
      </c>
      <c r="B63" s="82">
        <v>185</v>
      </c>
      <c r="C63" s="82">
        <v>1312.02</v>
      </c>
      <c r="D63" s="82">
        <v>1054.25</v>
      </c>
      <c r="E63" s="82">
        <v>2551.27</v>
      </c>
    </row>
    <row r="64" spans="1:5" x14ac:dyDescent="0.3">
      <c r="A64" s="53" t="s">
        <v>214</v>
      </c>
      <c r="B64" s="82"/>
      <c r="C64" s="82"/>
      <c r="D64" s="82">
        <v>10.55</v>
      </c>
      <c r="E64" s="82">
        <v>10.55</v>
      </c>
    </row>
    <row r="65" spans="1:5" x14ac:dyDescent="0.3">
      <c r="A65" s="53" t="s">
        <v>72</v>
      </c>
      <c r="B65" s="82">
        <v>4873.0600000000004</v>
      </c>
      <c r="C65" s="82">
        <v>9877.26</v>
      </c>
      <c r="D65" s="82">
        <v>3317.68</v>
      </c>
      <c r="E65" s="82">
        <v>18068</v>
      </c>
    </row>
    <row r="66" spans="1:5" x14ac:dyDescent="0.3">
      <c r="A66" s="53" t="s">
        <v>73</v>
      </c>
      <c r="B66" s="82">
        <v>635</v>
      </c>
      <c r="C66" s="82"/>
      <c r="D66" s="82">
        <v>1282.07</v>
      </c>
      <c r="E66" s="82">
        <v>1917.07</v>
      </c>
    </row>
    <row r="67" spans="1:5" x14ac:dyDescent="0.3">
      <c r="A67" s="53" t="s">
        <v>74</v>
      </c>
      <c r="B67" s="82"/>
      <c r="C67" s="82">
        <v>1009.4</v>
      </c>
      <c r="D67" s="82"/>
      <c r="E67" s="82">
        <v>1009.4</v>
      </c>
    </row>
    <row r="68" spans="1:5" x14ac:dyDescent="0.3">
      <c r="A68" s="53" t="s">
        <v>75</v>
      </c>
      <c r="B68" s="82"/>
      <c r="C68" s="82">
        <v>212.56</v>
      </c>
      <c r="D68" s="82"/>
      <c r="E68" s="82">
        <v>212.56</v>
      </c>
    </row>
    <row r="69" spans="1:5" x14ac:dyDescent="0.3">
      <c r="A69" s="53" t="s">
        <v>76</v>
      </c>
      <c r="B69" s="82"/>
      <c r="C69" s="82"/>
      <c r="D69" s="82">
        <v>3283.01</v>
      </c>
      <c r="E69" s="82">
        <v>3283.01</v>
      </c>
    </row>
    <row r="70" spans="1:5" x14ac:dyDescent="0.3">
      <c r="A70" s="53" t="s">
        <v>215</v>
      </c>
      <c r="B70" s="82"/>
      <c r="C70" s="82"/>
      <c r="D70" s="82">
        <v>15.14</v>
      </c>
      <c r="E70" s="82">
        <v>15.14</v>
      </c>
    </row>
    <row r="71" spans="1:5" x14ac:dyDescent="0.3">
      <c r="A71" s="53" t="s">
        <v>216</v>
      </c>
      <c r="B71" s="82">
        <v>198</v>
      </c>
      <c r="C71" s="82">
        <v>396</v>
      </c>
      <c r="D71" s="82">
        <v>285</v>
      </c>
      <c r="E71" s="82">
        <v>879</v>
      </c>
    </row>
    <row r="72" spans="1:5" x14ac:dyDescent="0.3">
      <c r="A72" s="53" t="s">
        <v>77</v>
      </c>
      <c r="B72" s="82"/>
      <c r="C72" s="82"/>
      <c r="D72" s="82">
        <v>6008.94</v>
      </c>
      <c r="E72" s="82">
        <v>6008.94</v>
      </c>
    </row>
    <row r="73" spans="1:5" x14ac:dyDescent="0.3">
      <c r="A73" s="53" t="s">
        <v>78</v>
      </c>
      <c r="B73" s="82"/>
      <c r="C73" s="82"/>
      <c r="D73" s="82">
        <v>1930.92</v>
      </c>
      <c r="E73" s="82">
        <v>1930.92</v>
      </c>
    </row>
    <row r="74" spans="1:5" x14ac:dyDescent="0.3">
      <c r="A74" s="53" t="s">
        <v>217</v>
      </c>
      <c r="B74" s="82">
        <v>234.99</v>
      </c>
      <c r="C74" s="82"/>
      <c r="D74" s="82">
        <v>430</v>
      </c>
      <c r="E74" s="82">
        <v>664.99</v>
      </c>
    </row>
    <row r="75" spans="1:5" x14ac:dyDescent="0.3">
      <c r="A75" s="53" t="s">
        <v>324</v>
      </c>
      <c r="B75" s="82">
        <v>558.54</v>
      </c>
      <c r="C75" s="82"/>
      <c r="D75" s="82">
        <v>3338.47</v>
      </c>
      <c r="E75" s="82">
        <v>3897.0099999999998</v>
      </c>
    </row>
    <row r="76" spans="1:5" x14ac:dyDescent="0.3">
      <c r="A76" s="53" t="s">
        <v>79</v>
      </c>
      <c r="B76" s="82">
        <v>172.11</v>
      </c>
      <c r="C76" s="82"/>
      <c r="D76" s="82">
        <v>12478.5</v>
      </c>
      <c r="E76" s="82">
        <v>12650.61</v>
      </c>
    </row>
    <row r="77" spans="1:5" x14ac:dyDescent="0.3">
      <c r="A77" s="53" t="s">
        <v>218</v>
      </c>
      <c r="B77" s="82"/>
      <c r="C77" s="82"/>
      <c r="D77" s="82">
        <v>6.2</v>
      </c>
      <c r="E77" s="82">
        <v>6.2</v>
      </c>
    </row>
    <row r="78" spans="1:5" x14ac:dyDescent="0.3">
      <c r="A78" s="53" t="s">
        <v>219</v>
      </c>
      <c r="B78" s="82"/>
      <c r="C78" s="82">
        <v>139.94</v>
      </c>
      <c r="D78" s="82">
        <v>-139.94</v>
      </c>
      <c r="E78" s="82">
        <v>0</v>
      </c>
    </row>
    <row r="79" spans="1:5" x14ac:dyDescent="0.3">
      <c r="A79" s="53" t="s">
        <v>220</v>
      </c>
      <c r="B79" s="82">
        <v>4862.3900000000003</v>
      </c>
      <c r="C79" s="82">
        <v>129</v>
      </c>
      <c r="D79" s="82">
        <v>3083.2</v>
      </c>
      <c r="E79" s="82">
        <v>8074.59</v>
      </c>
    </row>
    <row r="80" spans="1:5" x14ac:dyDescent="0.3">
      <c r="A80" s="53" t="s">
        <v>221</v>
      </c>
      <c r="B80" s="82"/>
      <c r="C80" s="82"/>
      <c r="D80" s="82">
        <v>51.6</v>
      </c>
      <c r="E80" s="82">
        <v>51.6</v>
      </c>
    </row>
    <row r="81" spans="1:5" x14ac:dyDescent="0.3">
      <c r="A81" s="53" t="s">
        <v>80</v>
      </c>
      <c r="B81" s="82"/>
      <c r="C81" s="82"/>
      <c r="D81" s="82">
        <v>197.84</v>
      </c>
      <c r="E81" s="82">
        <v>197.84</v>
      </c>
    </row>
    <row r="82" spans="1:5" x14ac:dyDescent="0.3">
      <c r="A82" s="53" t="s">
        <v>222</v>
      </c>
      <c r="B82" s="82"/>
      <c r="C82" s="82">
        <v>438.9</v>
      </c>
      <c r="D82" s="82"/>
      <c r="E82" s="82">
        <v>438.9</v>
      </c>
    </row>
    <row r="83" spans="1:5" x14ac:dyDescent="0.3">
      <c r="A83" s="53" t="s">
        <v>223</v>
      </c>
      <c r="B83" s="82"/>
      <c r="C83" s="82"/>
      <c r="D83" s="82">
        <v>364.99</v>
      </c>
      <c r="E83" s="82">
        <v>364.99</v>
      </c>
    </row>
    <row r="84" spans="1:5" x14ac:dyDescent="0.3">
      <c r="A84" s="53" t="s">
        <v>224</v>
      </c>
      <c r="B84" s="82"/>
      <c r="C84" s="82">
        <v>411.74</v>
      </c>
      <c r="D84" s="82">
        <v>15000</v>
      </c>
      <c r="E84" s="82">
        <v>15411.74</v>
      </c>
    </row>
    <row r="85" spans="1:5" x14ac:dyDescent="0.3">
      <c r="A85" s="53" t="s">
        <v>225</v>
      </c>
      <c r="B85" s="82">
        <v>4994.13</v>
      </c>
      <c r="C85" s="82">
        <v>602.1</v>
      </c>
      <c r="D85" s="82">
        <v>705.9</v>
      </c>
      <c r="E85" s="82">
        <v>6302.13</v>
      </c>
    </row>
    <row r="86" spans="1:5" x14ac:dyDescent="0.3">
      <c r="A86" s="53" t="s">
        <v>81</v>
      </c>
      <c r="B86" s="82"/>
      <c r="C86" s="82">
        <v>528.57000000000005</v>
      </c>
      <c r="D86" s="82">
        <v>1852.26</v>
      </c>
      <c r="E86" s="82">
        <v>2380.83</v>
      </c>
    </row>
    <row r="87" spans="1:5" x14ac:dyDescent="0.3">
      <c r="A87" s="53" t="s">
        <v>325</v>
      </c>
      <c r="B87" s="82"/>
      <c r="C87" s="82">
        <v>2237.12</v>
      </c>
      <c r="D87" s="82"/>
      <c r="E87" s="82">
        <v>2237.12</v>
      </c>
    </row>
    <row r="88" spans="1:5" x14ac:dyDescent="0.3">
      <c r="A88" s="53" t="s">
        <v>226</v>
      </c>
      <c r="B88" s="82"/>
      <c r="C88" s="82"/>
      <c r="D88" s="82">
        <v>10552.81</v>
      </c>
      <c r="E88" s="82">
        <v>10552.81</v>
      </c>
    </row>
    <row r="89" spans="1:5" x14ac:dyDescent="0.3">
      <c r="A89" s="53" t="s">
        <v>82</v>
      </c>
      <c r="B89" s="82"/>
      <c r="C89" s="82">
        <v>1470</v>
      </c>
      <c r="D89" s="82">
        <v>4050</v>
      </c>
      <c r="E89" s="82">
        <v>5520</v>
      </c>
    </row>
    <row r="90" spans="1:5" x14ac:dyDescent="0.3">
      <c r="A90" s="53" t="s">
        <v>83</v>
      </c>
      <c r="B90" s="82"/>
      <c r="C90" s="82"/>
      <c r="D90" s="82">
        <v>3605</v>
      </c>
      <c r="E90" s="82">
        <v>3605</v>
      </c>
    </row>
    <row r="91" spans="1:5" x14ac:dyDescent="0.3">
      <c r="A91" s="53" t="s">
        <v>227</v>
      </c>
      <c r="B91" s="82">
        <v>2358.81</v>
      </c>
      <c r="C91" s="82">
        <v>123.02</v>
      </c>
      <c r="D91" s="82">
        <v>373.2</v>
      </c>
      <c r="E91" s="82">
        <v>2855.0299999999997</v>
      </c>
    </row>
    <row r="92" spans="1:5" x14ac:dyDescent="0.3">
      <c r="A92" s="53" t="s">
        <v>326</v>
      </c>
      <c r="B92" s="82">
        <v>1500</v>
      </c>
      <c r="C92" s="82">
        <v>8276.7800000000007</v>
      </c>
      <c r="D92" s="82"/>
      <c r="E92" s="82">
        <v>9776.7800000000007</v>
      </c>
    </row>
    <row r="93" spans="1:5" x14ac:dyDescent="0.3">
      <c r="A93" s="53" t="s">
        <v>84</v>
      </c>
      <c r="B93" s="82">
        <v>3942.08</v>
      </c>
      <c r="C93" s="82">
        <v>67757.460000000006</v>
      </c>
      <c r="D93" s="82">
        <v>115178</v>
      </c>
      <c r="E93" s="82">
        <v>186877.54</v>
      </c>
    </row>
    <row r="94" spans="1:5" x14ac:dyDescent="0.3">
      <c r="A94" s="53" t="s">
        <v>228</v>
      </c>
      <c r="B94" s="82"/>
      <c r="C94" s="82"/>
      <c r="D94" s="82">
        <v>17895.189999999999</v>
      </c>
      <c r="E94" s="82">
        <v>17895.189999999999</v>
      </c>
    </row>
    <row r="95" spans="1:5" x14ac:dyDescent="0.3">
      <c r="A95" s="53" t="s">
        <v>229</v>
      </c>
      <c r="B95" s="82">
        <v>20335.27</v>
      </c>
      <c r="C95" s="82">
        <v>13684.24</v>
      </c>
      <c r="D95" s="82">
        <v>11201.99</v>
      </c>
      <c r="E95" s="82">
        <v>45221.5</v>
      </c>
    </row>
    <row r="96" spans="1:5" x14ac:dyDescent="0.3">
      <c r="A96" s="53" t="s">
        <v>85</v>
      </c>
      <c r="B96" s="82">
        <v>1479.34</v>
      </c>
      <c r="C96" s="82">
        <v>928.31</v>
      </c>
      <c r="D96" s="82">
        <v>196.2</v>
      </c>
      <c r="E96" s="82">
        <v>2603.8499999999995</v>
      </c>
    </row>
    <row r="97" spans="1:5" x14ac:dyDescent="0.3">
      <c r="A97" s="53" t="s">
        <v>86</v>
      </c>
      <c r="B97" s="82"/>
      <c r="C97" s="82"/>
      <c r="D97" s="82">
        <v>15.14</v>
      </c>
      <c r="E97" s="82">
        <v>15.14</v>
      </c>
    </row>
    <row r="98" spans="1:5" x14ac:dyDescent="0.3">
      <c r="A98" s="53" t="s">
        <v>327</v>
      </c>
      <c r="B98" s="82"/>
      <c r="C98" s="82"/>
      <c r="D98" s="82">
        <v>8.94</v>
      </c>
      <c r="E98" s="82">
        <v>8.94</v>
      </c>
    </row>
    <row r="99" spans="1:5" x14ac:dyDescent="0.3">
      <c r="A99" s="53" t="s">
        <v>87</v>
      </c>
      <c r="B99" s="82">
        <v>8.94</v>
      </c>
      <c r="C99" s="82"/>
      <c r="D99" s="82"/>
      <c r="E99" s="82">
        <v>8.94</v>
      </c>
    </row>
    <row r="100" spans="1:5" x14ac:dyDescent="0.3">
      <c r="A100" s="53" t="s">
        <v>88</v>
      </c>
      <c r="B100" s="82">
        <v>841.25</v>
      </c>
      <c r="C100" s="82">
        <v>98.14</v>
      </c>
      <c r="D100" s="82">
        <v>7841.31</v>
      </c>
      <c r="E100" s="82">
        <v>8780.7000000000007</v>
      </c>
    </row>
    <row r="101" spans="1:5" x14ac:dyDescent="0.3">
      <c r="A101" s="53" t="s">
        <v>89</v>
      </c>
      <c r="B101" s="82">
        <v>24757.5</v>
      </c>
      <c r="C101" s="82">
        <v>182.07</v>
      </c>
      <c r="D101" s="82">
        <v>17632.7</v>
      </c>
      <c r="E101" s="82">
        <v>42572.270000000004</v>
      </c>
    </row>
    <row r="102" spans="1:5" x14ac:dyDescent="0.3">
      <c r="A102" s="53" t="s">
        <v>328</v>
      </c>
      <c r="B102" s="82"/>
      <c r="C102" s="82">
        <v>19000.05</v>
      </c>
      <c r="D102" s="82"/>
      <c r="E102" s="82">
        <v>19000.05</v>
      </c>
    </row>
    <row r="103" spans="1:5" x14ac:dyDescent="0.3">
      <c r="A103" s="53" t="s">
        <v>230</v>
      </c>
      <c r="B103" s="82">
        <v>279.8</v>
      </c>
      <c r="C103" s="82">
        <v>240</v>
      </c>
      <c r="D103" s="82">
        <v>292</v>
      </c>
      <c r="E103" s="82">
        <v>811.8</v>
      </c>
    </row>
    <row r="104" spans="1:5" x14ac:dyDescent="0.3">
      <c r="A104" s="53" t="s">
        <v>231</v>
      </c>
      <c r="B104" s="82">
        <v>33047</v>
      </c>
      <c r="C104" s="82"/>
      <c r="D104" s="82"/>
      <c r="E104" s="82">
        <v>33047</v>
      </c>
    </row>
    <row r="105" spans="1:5" x14ac:dyDescent="0.3">
      <c r="A105" s="53" t="s">
        <v>329</v>
      </c>
      <c r="B105" s="82"/>
      <c r="C105" s="82"/>
      <c r="D105" s="82">
        <v>627.65</v>
      </c>
      <c r="E105" s="82">
        <v>627.65</v>
      </c>
    </row>
    <row r="106" spans="1:5" x14ac:dyDescent="0.3">
      <c r="A106" s="53" t="s">
        <v>232</v>
      </c>
      <c r="B106" s="82">
        <v>20883.169999999998</v>
      </c>
      <c r="C106" s="82"/>
      <c r="D106" s="82"/>
      <c r="E106" s="82">
        <v>20883.169999999998</v>
      </c>
    </row>
    <row r="107" spans="1:5" x14ac:dyDescent="0.3">
      <c r="A107" s="53" t="s">
        <v>90</v>
      </c>
      <c r="B107" s="82">
        <v>828.18</v>
      </c>
      <c r="C107" s="82">
        <v>738.6</v>
      </c>
      <c r="D107" s="82">
        <v>637.71</v>
      </c>
      <c r="E107" s="82">
        <v>2204.4899999999998</v>
      </c>
    </row>
    <row r="108" spans="1:5" x14ac:dyDescent="0.3">
      <c r="A108" s="53" t="s">
        <v>91</v>
      </c>
      <c r="B108" s="82"/>
      <c r="C108" s="82">
        <v>322.99</v>
      </c>
      <c r="D108" s="82">
        <v>93.18</v>
      </c>
      <c r="E108" s="82">
        <v>416.17</v>
      </c>
    </row>
    <row r="109" spans="1:5" x14ac:dyDescent="0.3">
      <c r="A109" s="53" t="s">
        <v>92</v>
      </c>
      <c r="B109" s="82">
        <v>34139.279999999999</v>
      </c>
      <c r="C109" s="82">
        <v>15852.34</v>
      </c>
      <c r="D109" s="82">
        <v>39040.949999999997</v>
      </c>
      <c r="E109" s="82">
        <v>89032.569999999992</v>
      </c>
    </row>
    <row r="110" spans="1:5" x14ac:dyDescent="0.3">
      <c r="A110" s="53" t="s">
        <v>93</v>
      </c>
      <c r="B110" s="82">
        <v>8.94</v>
      </c>
      <c r="C110" s="82"/>
      <c r="D110" s="82"/>
      <c r="E110" s="82">
        <v>8.94</v>
      </c>
    </row>
    <row r="111" spans="1:5" x14ac:dyDescent="0.3">
      <c r="A111" s="53" t="s">
        <v>94</v>
      </c>
      <c r="B111" s="82">
        <v>2389.02</v>
      </c>
      <c r="C111" s="82">
        <v>10556.7</v>
      </c>
      <c r="D111" s="82">
        <v>51103.06</v>
      </c>
      <c r="E111" s="82">
        <v>64048.78</v>
      </c>
    </row>
    <row r="112" spans="1:5" x14ac:dyDescent="0.3">
      <c r="A112" s="53" t="s">
        <v>95</v>
      </c>
      <c r="B112" s="82">
        <v>21500</v>
      </c>
      <c r="C112" s="82"/>
      <c r="D112" s="82"/>
      <c r="E112" s="82">
        <v>21500</v>
      </c>
    </row>
    <row r="113" spans="1:5" x14ac:dyDescent="0.3">
      <c r="A113" s="53" t="s">
        <v>96</v>
      </c>
      <c r="B113" s="82">
        <v>53.52</v>
      </c>
      <c r="C113" s="82">
        <v>234.5</v>
      </c>
      <c r="D113" s="82"/>
      <c r="E113" s="82">
        <v>288.02</v>
      </c>
    </row>
    <row r="114" spans="1:5" x14ac:dyDescent="0.3">
      <c r="A114" s="53" t="s">
        <v>233</v>
      </c>
      <c r="B114" s="82">
        <v>42.34</v>
      </c>
      <c r="C114" s="82"/>
      <c r="D114" s="82"/>
      <c r="E114" s="82">
        <v>42.34</v>
      </c>
    </row>
    <row r="115" spans="1:5" x14ac:dyDescent="0.3">
      <c r="A115" s="53" t="s">
        <v>234</v>
      </c>
      <c r="B115" s="82"/>
      <c r="C115" s="82"/>
      <c r="D115" s="82">
        <v>125.04</v>
      </c>
      <c r="E115" s="82">
        <v>125.04</v>
      </c>
    </row>
    <row r="116" spans="1:5" x14ac:dyDescent="0.3">
      <c r="A116" s="53" t="s">
        <v>235</v>
      </c>
      <c r="B116" s="82">
        <v>980.58</v>
      </c>
      <c r="C116" s="82"/>
      <c r="D116" s="82"/>
      <c r="E116" s="82">
        <v>980.58</v>
      </c>
    </row>
    <row r="117" spans="1:5" x14ac:dyDescent="0.3">
      <c r="A117" s="53" t="s">
        <v>97</v>
      </c>
      <c r="B117" s="82"/>
      <c r="C117" s="82">
        <v>405.33</v>
      </c>
      <c r="D117" s="82">
        <v>3555.77</v>
      </c>
      <c r="E117" s="82">
        <v>3961.1</v>
      </c>
    </row>
    <row r="118" spans="1:5" x14ac:dyDescent="0.3">
      <c r="A118" s="53" t="s">
        <v>236</v>
      </c>
      <c r="B118" s="82">
        <v>2677.98</v>
      </c>
      <c r="C118" s="82">
        <v>2422.3000000000002</v>
      </c>
      <c r="D118" s="82">
        <v>841.56</v>
      </c>
      <c r="E118" s="82">
        <v>5941.84</v>
      </c>
    </row>
    <row r="119" spans="1:5" x14ac:dyDescent="0.3">
      <c r="A119" s="53" t="s">
        <v>98</v>
      </c>
      <c r="B119" s="82">
        <v>1851.75</v>
      </c>
      <c r="C119" s="82"/>
      <c r="D119" s="82">
        <v>24251.75</v>
      </c>
      <c r="E119" s="82">
        <v>26103.5</v>
      </c>
    </row>
    <row r="120" spans="1:5" x14ac:dyDescent="0.3">
      <c r="A120" s="53" t="s">
        <v>99</v>
      </c>
      <c r="B120" s="82"/>
      <c r="C120" s="82"/>
      <c r="D120" s="82">
        <v>53.5</v>
      </c>
      <c r="E120" s="82">
        <v>53.5</v>
      </c>
    </row>
    <row r="121" spans="1:5" x14ac:dyDescent="0.3">
      <c r="A121" s="53" t="s">
        <v>237</v>
      </c>
      <c r="B121" s="82"/>
      <c r="C121" s="82"/>
      <c r="D121" s="82">
        <v>58.55</v>
      </c>
      <c r="E121" s="82">
        <v>58.55</v>
      </c>
    </row>
    <row r="122" spans="1:5" x14ac:dyDescent="0.3">
      <c r="A122" s="53" t="s">
        <v>100</v>
      </c>
      <c r="B122" s="82">
        <v>1632.2</v>
      </c>
      <c r="C122" s="82"/>
      <c r="D122" s="82">
        <v>1043.17</v>
      </c>
      <c r="E122" s="82">
        <v>2675.37</v>
      </c>
    </row>
    <row r="123" spans="1:5" x14ac:dyDescent="0.3">
      <c r="A123" s="53" t="s">
        <v>238</v>
      </c>
      <c r="B123" s="82"/>
      <c r="C123" s="82">
        <v>315</v>
      </c>
      <c r="D123" s="82">
        <v>1690</v>
      </c>
      <c r="E123" s="82">
        <v>2005</v>
      </c>
    </row>
    <row r="124" spans="1:5" x14ac:dyDescent="0.3">
      <c r="A124" s="53" t="s">
        <v>239</v>
      </c>
      <c r="B124" s="82">
        <v>18.91</v>
      </c>
      <c r="C124" s="82"/>
      <c r="D124" s="82"/>
      <c r="E124" s="82">
        <v>18.91</v>
      </c>
    </row>
    <row r="125" spans="1:5" x14ac:dyDescent="0.3">
      <c r="A125" s="53" t="s">
        <v>240</v>
      </c>
      <c r="B125" s="82">
        <v>1399.84</v>
      </c>
      <c r="C125" s="82">
        <v>7482.33</v>
      </c>
      <c r="D125" s="82"/>
      <c r="E125" s="82">
        <v>8882.17</v>
      </c>
    </row>
    <row r="126" spans="1:5" x14ac:dyDescent="0.3">
      <c r="A126" s="53" t="s">
        <v>101</v>
      </c>
      <c r="B126" s="82">
        <v>2825.77</v>
      </c>
      <c r="C126" s="82">
        <v>1787.07</v>
      </c>
      <c r="D126" s="82">
        <v>16331.96</v>
      </c>
      <c r="E126" s="82">
        <v>20944.8</v>
      </c>
    </row>
    <row r="127" spans="1:5" x14ac:dyDescent="0.3">
      <c r="A127" s="53" t="s">
        <v>330</v>
      </c>
      <c r="B127" s="82"/>
      <c r="C127" s="82">
        <v>808.96</v>
      </c>
      <c r="D127" s="82">
        <v>724.17</v>
      </c>
      <c r="E127" s="82">
        <v>1533.13</v>
      </c>
    </row>
    <row r="128" spans="1:5" x14ac:dyDescent="0.3">
      <c r="A128" s="53" t="s">
        <v>102</v>
      </c>
      <c r="B128" s="82">
        <v>3321.16</v>
      </c>
      <c r="C128" s="82">
        <v>1637.02</v>
      </c>
      <c r="D128" s="82">
        <v>8743.9699999999993</v>
      </c>
      <c r="E128" s="82">
        <v>13702.15</v>
      </c>
    </row>
    <row r="129" spans="1:5" x14ac:dyDescent="0.3">
      <c r="A129" s="53" t="s">
        <v>103</v>
      </c>
      <c r="B129" s="82"/>
      <c r="C129" s="82"/>
      <c r="D129" s="82">
        <v>52502.83</v>
      </c>
      <c r="E129" s="82">
        <v>52502.83</v>
      </c>
    </row>
    <row r="130" spans="1:5" x14ac:dyDescent="0.3">
      <c r="A130" s="53" t="s">
        <v>104</v>
      </c>
      <c r="B130" s="82"/>
      <c r="C130" s="82">
        <v>3399</v>
      </c>
      <c r="D130" s="82">
        <v>2640</v>
      </c>
      <c r="E130" s="82">
        <v>6039</v>
      </c>
    </row>
    <row r="131" spans="1:5" x14ac:dyDescent="0.3">
      <c r="A131" s="53" t="s">
        <v>105</v>
      </c>
      <c r="B131" s="82"/>
      <c r="C131" s="82">
        <v>339.28</v>
      </c>
      <c r="D131" s="82"/>
      <c r="E131" s="82">
        <v>339.28</v>
      </c>
    </row>
    <row r="132" spans="1:5" x14ac:dyDescent="0.3">
      <c r="A132" s="53" t="s">
        <v>106</v>
      </c>
      <c r="B132" s="82">
        <v>26691.1</v>
      </c>
      <c r="C132" s="82">
        <v>6104.01</v>
      </c>
      <c r="D132" s="82">
        <v>83001.87</v>
      </c>
      <c r="E132" s="82">
        <v>115796.98</v>
      </c>
    </row>
    <row r="133" spans="1:5" x14ac:dyDescent="0.3">
      <c r="A133" s="53" t="s">
        <v>241</v>
      </c>
      <c r="B133" s="82">
        <v>1485</v>
      </c>
      <c r="C133" s="82">
        <v>522.30999999999995</v>
      </c>
      <c r="D133" s="82">
        <v>149.94</v>
      </c>
      <c r="E133" s="82">
        <v>2157.25</v>
      </c>
    </row>
    <row r="134" spans="1:5" x14ac:dyDescent="0.3">
      <c r="A134" s="53" t="s">
        <v>242</v>
      </c>
      <c r="B134" s="82"/>
      <c r="C134" s="82">
        <v>104</v>
      </c>
      <c r="D134" s="82"/>
      <c r="E134" s="82">
        <v>104</v>
      </c>
    </row>
    <row r="135" spans="1:5" x14ac:dyDescent="0.3">
      <c r="A135" s="53" t="s">
        <v>243</v>
      </c>
      <c r="B135" s="82"/>
      <c r="C135" s="82"/>
      <c r="D135" s="82">
        <v>700</v>
      </c>
      <c r="E135" s="82">
        <v>700</v>
      </c>
    </row>
    <row r="136" spans="1:5" x14ac:dyDescent="0.3">
      <c r="A136" s="53" t="s">
        <v>107</v>
      </c>
      <c r="B136" s="82">
        <v>37093.800000000003</v>
      </c>
      <c r="C136" s="82">
        <v>1440</v>
      </c>
      <c r="D136" s="82">
        <v>11860.56</v>
      </c>
      <c r="E136" s="82">
        <v>50394.36</v>
      </c>
    </row>
    <row r="137" spans="1:5" x14ac:dyDescent="0.3">
      <c r="A137" s="53" t="s">
        <v>108</v>
      </c>
      <c r="B137" s="82">
        <v>1553.13</v>
      </c>
      <c r="C137" s="82">
        <v>4023.51</v>
      </c>
      <c r="D137" s="82">
        <v>9822.17</v>
      </c>
      <c r="E137" s="82">
        <v>15398.810000000001</v>
      </c>
    </row>
    <row r="138" spans="1:5" x14ac:dyDescent="0.3">
      <c r="A138" s="53" t="s">
        <v>109</v>
      </c>
      <c r="B138" s="82">
        <v>442.4</v>
      </c>
      <c r="C138" s="82">
        <v>442.4</v>
      </c>
      <c r="D138" s="82">
        <v>703.56</v>
      </c>
      <c r="E138" s="82">
        <v>1588.36</v>
      </c>
    </row>
    <row r="139" spans="1:5" x14ac:dyDescent="0.3">
      <c r="A139" s="53" t="s">
        <v>244</v>
      </c>
      <c r="B139" s="82">
        <v>52.81</v>
      </c>
      <c r="C139" s="82">
        <v>506</v>
      </c>
      <c r="D139" s="82"/>
      <c r="E139" s="82">
        <v>558.80999999999995</v>
      </c>
    </row>
    <row r="140" spans="1:5" x14ac:dyDescent="0.3">
      <c r="A140" s="53" t="s">
        <v>245</v>
      </c>
      <c r="B140" s="82"/>
      <c r="C140" s="82">
        <v>6499.95</v>
      </c>
      <c r="D140" s="82">
        <v>54.05</v>
      </c>
      <c r="E140" s="82">
        <v>6554</v>
      </c>
    </row>
    <row r="141" spans="1:5" x14ac:dyDescent="0.3">
      <c r="A141" s="53" t="s">
        <v>246</v>
      </c>
      <c r="B141" s="82">
        <v>1216.08</v>
      </c>
      <c r="C141" s="82"/>
      <c r="D141" s="82">
        <v>5877.92</v>
      </c>
      <c r="E141" s="82">
        <v>7094</v>
      </c>
    </row>
    <row r="142" spans="1:5" x14ac:dyDescent="0.3">
      <c r="A142" s="53" t="s">
        <v>247</v>
      </c>
      <c r="B142" s="82">
        <v>1283.21</v>
      </c>
      <c r="C142" s="82">
        <v>829.4</v>
      </c>
      <c r="D142" s="82">
        <v>134513.41</v>
      </c>
      <c r="E142" s="82">
        <v>136626.01999999999</v>
      </c>
    </row>
    <row r="143" spans="1:5" x14ac:dyDescent="0.3">
      <c r="A143" s="53" t="s">
        <v>248</v>
      </c>
      <c r="B143" s="82"/>
      <c r="C143" s="82">
        <v>181.86</v>
      </c>
      <c r="D143" s="82"/>
      <c r="E143" s="82">
        <v>181.86</v>
      </c>
    </row>
    <row r="144" spans="1:5" x14ac:dyDescent="0.3">
      <c r="A144" s="53" t="s">
        <v>249</v>
      </c>
      <c r="B144" s="82">
        <v>339</v>
      </c>
      <c r="C144" s="82">
        <v>372.1</v>
      </c>
      <c r="D144" s="82">
        <v>2346</v>
      </c>
      <c r="E144" s="82">
        <v>3057.1</v>
      </c>
    </row>
    <row r="145" spans="1:5" x14ac:dyDescent="0.3">
      <c r="A145" s="53" t="s">
        <v>250</v>
      </c>
      <c r="B145" s="82">
        <v>1268.24</v>
      </c>
      <c r="C145" s="82">
        <v>911.44</v>
      </c>
      <c r="D145" s="82">
        <v>375.01</v>
      </c>
      <c r="E145" s="82">
        <v>2554.6900000000005</v>
      </c>
    </row>
    <row r="146" spans="1:5" x14ac:dyDescent="0.3">
      <c r="A146" s="53" t="s">
        <v>110</v>
      </c>
      <c r="B146" s="82"/>
      <c r="C146" s="82">
        <v>1878.75</v>
      </c>
      <c r="D146" s="82"/>
      <c r="E146" s="82">
        <v>1878.75</v>
      </c>
    </row>
    <row r="147" spans="1:5" x14ac:dyDescent="0.3">
      <c r="A147" s="53" t="s">
        <v>111</v>
      </c>
      <c r="B147" s="82">
        <v>7774.51</v>
      </c>
      <c r="C147" s="82">
        <v>4078.99</v>
      </c>
      <c r="D147" s="82">
        <v>19745.55</v>
      </c>
      <c r="E147" s="82">
        <v>31599.05</v>
      </c>
    </row>
    <row r="148" spans="1:5" x14ac:dyDescent="0.3">
      <c r="A148" s="53" t="s">
        <v>112</v>
      </c>
      <c r="B148" s="82">
        <v>21892.84</v>
      </c>
      <c r="C148" s="82">
        <v>5945.12</v>
      </c>
      <c r="D148" s="82">
        <v>7804.42</v>
      </c>
      <c r="E148" s="82">
        <v>35642.379999999997</v>
      </c>
    </row>
    <row r="149" spans="1:5" x14ac:dyDescent="0.3">
      <c r="A149" s="53" t="s">
        <v>251</v>
      </c>
      <c r="B149" s="82">
        <v>577.37</v>
      </c>
      <c r="C149" s="82">
        <v>733</v>
      </c>
      <c r="D149" s="82">
        <v>33.74</v>
      </c>
      <c r="E149" s="82">
        <v>1344.11</v>
      </c>
    </row>
    <row r="150" spans="1:5" x14ac:dyDescent="0.3">
      <c r="A150" s="53" t="s">
        <v>113</v>
      </c>
      <c r="B150" s="82"/>
      <c r="C150" s="82">
        <v>865.58</v>
      </c>
      <c r="D150" s="82">
        <v>6499.32</v>
      </c>
      <c r="E150" s="82">
        <v>7364.9</v>
      </c>
    </row>
    <row r="151" spans="1:5" x14ac:dyDescent="0.3">
      <c r="A151" s="53" t="s">
        <v>252</v>
      </c>
      <c r="B151" s="82">
        <v>1348</v>
      </c>
      <c r="C151" s="82">
        <v>371.6</v>
      </c>
      <c r="D151" s="82">
        <v>5174.4399999999996</v>
      </c>
      <c r="E151" s="82">
        <v>6894.0399999999991</v>
      </c>
    </row>
    <row r="152" spans="1:5" x14ac:dyDescent="0.3">
      <c r="A152" s="53" t="s">
        <v>253</v>
      </c>
      <c r="B152" s="82"/>
      <c r="C152" s="82"/>
      <c r="D152" s="82">
        <v>6260</v>
      </c>
      <c r="E152" s="82">
        <v>6260</v>
      </c>
    </row>
    <row r="153" spans="1:5" x14ac:dyDescent="0.3">
      <c r="A153" s="53" t="s">
        <v>254</v>
      </c>
      <c r="B153" s="82">
        <v>1816.27</v>
      </c>
      <c r="C153" s="82">
        <v>1655.92</v>
      </c>
      <c r="D153" s="82">
        <v>235.9</v>
      </c>
      <c r="E153" s="82">
        <v>3708.09</v>
      </c>
    </row>
    <row r="154" spans="1:5" x14ac:dyDescent="0.3">
      <c r="A154" s="53" t="s">
        <v>255</v>
      </c>
      <c r="B154" s="82"/>
      <c r="C154" s="82">
        <v>793.03</v>
      </c>
      <c r="D154" s="82">
        <v>1013.6</v>
      </c>
      <c r="E154" s="82">
        <v>1806.63</v>
      </c>
    </row>
    <row r="155" spans="1:5" x14ac:dyDescent="0.3">
      <c r="A155" s="53" t="s">
        <v>256</v>
      </c>
      <c r="B155" s="82">
        <v>39.94</v>
      </c>
      <c r="C155" s="82"/>
      <c r="D155" s="82"/>
      <c r="E155" s="82">
        <v>39.94</v>
      </c>
    </row>
    <row r="156" spans="1:5" x14ac:dyDescent="0.3">
      <c r="A156" s="53" t="s">
        <v>257</v>
      </c>
      <c r="B156" s="82"/>
      <c r="C156" s="82">
        <v>974</v>
      </c>
      <c r="D156" s="82">
        <v>159</v>
      </c>
      <c r="E156" s="82">
        <v>1133</v>
      </c>
    </row>
    <row r="157" spans="1:5" x14ac:dyDescent="0.3">
      <c r="A157" s="53" t="s">
        <v>114</v>
      </c>
      <c r="B157" s="82">
        <v>2213.5</v>
      </c>
      <c r="C157" s="82">
        <v>13.2</v>
      </c>
      <c r="D157" s="82"/>
      <c r="E157" s="82">
        <v>2226.6999999999998</v>
      </c>
    </row>
    <row r="158" spans="1:5" x14ac:dyDescent="0.3">
      <c r="A158" s="53" t="s">
        <v>258</v>
      </c>
      <c r="B158" s="82">
        <v>1510.32</v>
      </c>
      <c r="C158" s="82"/>
      <c r="D158" s="82"/>
      <c r="E158" s="82">
        <v>1510.32</v>
      </c>
    </row>
    <row r="159" spans="1:5" x14ac:dyDescent="0.3">
      <c r="A159" s="53" t="s">
        <v>115</v>
      </c>
      <c r="B159" s="82">
        <v>3387.72</v>
      </c>
      <c r="C159" s="82">
        <v>8191.94</v>
      </c>
      <c r="D159" s="82">
        <v>11763.45</v>
      </c>
      <c r="E159" s="82">
        <v>23343.11</v>
      </c>
    </row>
    <row r="160" spans="1:5" x14ac:dyDescent="0.3">
      <c r="A160" s="53" t="s">
        <v>259</v>
      </c>
      <c r="B160" s="82">
        <v>27.8</v>
      </c>
      <c r="C160" s="82">
        <v>708</v>
      </c>
      <c r="D160" s="82"/>
      <c r="E160" s="82">
        <v>735.8</v>
      </c>
    </row>
    <row r="161" spans="1:5" x14ac:dyDescent="0.3">
      <c r="A161" s="53" t="s">
        <v>260</v>
      </c>
      <c r="B161" s="82">
        <v>516</v>
      </c>
      <c r="C161" s="82">
        <v>395</v>
      </c>
      <c r="D161" s="82">
        <v>194.99</v>
      </c>
      <c r="E161" s="82">
        <v>1105.99</v>
      </c>
    </row>
    <row r="162" spans="1:5" x14ac:dyDescent="0.3">
      <c r="A162" s="53" t="s">
        <v>261</v>
      </c>
      <c r="B162" s="82">
        <v>3185</v>
      </c>
      <c r="C162" s="82"/>
      <c r="D162" s="82"/>
      <c r="E162" s="82">
        <v>3185</v>
      </c>
    </row>
    <row r="163" spans="1:5" x14ac:dyDescent="0.3">
      <c r="A163" s="53" t="s">
        <v>262</v>
      </c>
      <c r="B163" s="82">
        <v>329</v>
      </c>
      <c r="C163" s="82">
        <v>329</v>
      </c>
      <c r="D163" s="82"/>
      <c r="E163" s="82">
        <v>658</v>
      </c>
    </row>
    <row r="164" spans="1:5" x14ac:dyDescent="0.3">
      <c r="A164" s="53" t="s">
        <v>263</v>
      </c>
      <c r="B164" s="82"/>
      <c r="C164" s="82"/>
      <c r="D164" s="82">
        <v>2167.06</v>
      </c>
      <c r="E164" s="82">
        <v>2167.06</v>
      </c>
    </row>
    <row r="165" spans="1:5" x14ac:dyDescent="0.3">
      <c r="A165" s="53" t="s">
        <v>264</v>
      </c>
      <c r="B165" s="82">
        <v>180.3</v>
      </c>
      <c r="C165" s="82">
        <v>99</v>
      </c>
      <c r="D165" s="82">
        <v>142</v>
      </c>
      <c r="E165" s="82">
        <v>421.3</v>
      </c>
    </row>
    <row r="166" spans="1:5" x14ac:dyDescent="0.3">
      <c r="A166" s="53" t="s">
        <v>116</v>
      </c>
      <c r="B166" s="82">
        <v>295.99</v>
      </c>
      <c r="C166" s="82"/>
      <c r="D166" s="82">
        <v>2590.75</v>
      </c>
      <c r="E166" s="82">
        <v>2886.74</v>
      </c>
    </row>
    <row r="167" spans="1:5" x14ac:dyDescent="0.3">
      <c r="A167" s="53" t="s">
        <v>265</v>
      </c>
      <c r="B167" s="82"/>
      <c r="C167" s="82"/>
      <c r="D167" s="82">
        <v>2000</v>
      </c>
      <c r="E167" s="82">
        <v>2000</v>
      </c>
    </row>
    <row r="168" spans="1:5" x14ac:dyDescent="0.3">
      <c r="A168" s="53" t="s">
        <v>117</v>
      </c>
      <c r="B168" s="82"/>
      <c r="C168" s="82"/>
      <c r="D168" s="82">
        <v>30</v>
      </c>
      <c r="E168" s="82">
        <v>30</v>
      </c>
    </row>
    <row r="169" spans="1:5" x14ac:dyDescent="0.3">
      <c r="A169" s="53" t="s">
        <v>266</v>
      </c>
      <c r="B169" s="82">
        <v>1747.5</v>
      </c>
      <c r="C169" s="82">
        <v>400</v>
      </c>
      <c r="D169" s="82"/>
      <c r="E169" s="82">
        <v>2147.5</v>
      </c>
    </row>
    <row r="170" spans="1:5" x14ac:dyDescent="0.3">
      <c r="A170" s="53" t="s">
        <v>118</v>
      </c>
      <c r="B170" s="82">
        <v>49.55</v>
      </c>
      <c r="C170" s="82">
        <v>50.86</v>
      </c>
      <c r="D170" s="82">
        <v>50.86</v>
      </c>
      <c r="E170" s="82">
        <v>151.26999999999998</v>
      </c>
    </row>
    <row r="171" spans="1:5" x14ac:dyDescent="0.3">
      <c r="A171" s="53" t="s">
        <v>267</v>
      </c>
      <c r="B171" s="82">
        <v>179.99</v>
      </c>
      <c r="C171" s="82"/>
      <c r="D171" s="82"/>
      <c r="E171" s="82">
        <v>179.99</v>
      </c>
    </row>
    <row r="172" spans="1:5" x14ac:dyDescent="0.3">
      <c r="A172" s="53" t="s">
        <v>268</v>
      </c>
      <c r="B172" s="82">
        <v>708</v>
      </c>
      <c r="C172" s="82"/>
      <c r="D172" s="82"/>
      <c r="E172" s="82">
        <v>708</v>
      </c>
    </row>
    <row r="173" spans="1:5" x14ac:dyDescent="0.3">
      <c r="A173" s="53" t="s">
        <v>119</v>
      </c>
      <c r="B173" s="82"/>
      <c r="C173" s="82">
        <v>9708.42</v>
      </c>
      <c r="D173" s="82"/>
      <c r="E173" s="82">
        <v>9708.42</v>
      </c>
    </row>
    <row r="174" spans="1:5" x14ac:dyDescent="0.3">
      <c r="A174" s="53" t="s">
        <v>331</v>
      </c>
      <c r="B174" s="82">
        <v>295</v>
      </c>
      <c r="C174" s="82">
        <v>108.5</v>
      </c>
      <c r="D174" s="82">
        <v>977</v>
      </c>
      <c r="E174" s="82">
        <v>1380.5</v>
      </c>
    </row>
    <row r="175" spans="1:5" x14ac:dyDescent="0.3">
      <c r="A175" s="53" t="s">
        <v>120</v>
      </c>
      <c r="B175" s="82"/>
      <c r="C175" s="82">
        <v>2354</v>
      </c>
      <c r="D175" s="82">
        <v>5608</v>
      </c>
      <c r="E175" s="82">
        <v>7962</v>
      </c>
    </row>
    <row r="176" spans="1:5" x14ac:dyDescent="0.3">
      <c r="A176" s="53" t="s">
        <v>269</v>
      </c>
      <c r="B176" s="82">
        <v>65.209999999999994</v>
      </c>
      <c r="C176" s="82">
        <v>985.92</v>
      </c>
      <c r="D176" s="82">
        <v>24.08</v>
      </c>
      <c r="E176" s="82">
        <v>1075.2099999999998</v>
      </c>
    </row>
    <row r="177" spans="1:5" x14ac:dyDescent="0.3">
      <c r="A177" s="53" t="s">
        <v>332</v>
      </c>
      <c r="B177" s="82"/>
      <c r="C177" s="82"/>
      <c r="D177" s="82">
        <v>735</v>
      </c>
      <c r="E177" s="82">
        <v>735</v>
      </c>
    </row>
    <row r="178" spans="1:5" x14ac:dyDescent="0.3">
      <c r="A178" s="53" t="s">
        <v>270</v>
      </c>
      <c r="B178" s="82">
        <v>1910</v>
      </c>
      <c r="C178" s="82"/>
      <c r="D178" s="82">
        <v>27.54</v>
      </c>
      <c r="E178" s="82">
        <v>1937.54</v>
      </c>
    </row>
    <row r="179" spans="1:5" x14ac:dyDescent="0.3">
      <c r="A179" s="53" t="s">
        <v>121</v>
      </c>
      <c r="B179" s="82">
        <v>56954.64</v>
      </c>
      <c r="C179" s="82">
        <v>2144.7800000000002</v>
      </c>
      <c r="D179" s="82">
        <v>5178.2700000000004</v>
      </c>
      <c r="E179" s="82">
        <v>64277.69</v>
      </c>
    </row>
    <row r="180" spans="1:5" x14ac:dyDescent="0.3">
      <c r="A180" s="53" t="s">
        <v>122</v>
      </c>
      <c r="B180" s="82"/>
      <c r="C180" s="82">
        <v>39.94</v>
      </c>
      <c r="D180" s="82">
        <v>1400</v>
      </c>
      <c r="E180" s="82">
        <v>1439.94</v>
      </c>
    </row>
    <row r="181" spans="1:5" x14ac:dyDescent="0.3">
      <c r="A181" s="53" t="s">
        <v>123</v>
      </c>
      <c r="B181" s="82">
        <v>3985.83</v>
      </c>
      <c r="C181" s="82">
        <v>46.61</v>
      </c>
      <c r="D181" s="82"/>
      <c r="E181" s="82">
        <v>4032.44</v>
      </c>
    </row>
    <row r="182" spans="1:5" x14ac:dyDescent="0.3">
      <c r="A182" s="53" t="s">
        <v>271</v>
      </c>
      <c r="B182" s="82"/>
      <c r="C182" s="82">
        <v>58.94</v>
      </c>
      <c r="D182" s="82"/>
      <c r="E182" s="82">
        <v>58.94</v>
      </c>
    </row>
    <row r="183" spans="1:5" x14ac:dyDescent="0.3">
      <c r="A183" s="53" t="s">
        <v>272</v>
      </c>
      <c r="B183" s="82"/>
      <c r="C183" s="82">
        <v>8.94</v>
      </c>
      <c r="D183" s="82"/>
      <c r="E183" s="82">
        <v>8.94</v>
      </c>
    </row>
    <row r="184" spans="1:5" x14ac:dyDescent="0.3">
      <c r="A184" s="53" t="s">
        <v>124</v>
      </c>
      <c r="B184" s="82">
        <v>4539.6000000000004</v>
      </c>
      <c r="C184" s="82"/>
      <c r="D184" s="82"/>
      <c r="E184" s="82">
        <v>4539.6000000000004</v>
      </c>
    </row>
    <row r="185" spans="1:5" x14ac:dyDescent="0.3">
      <c r="A185" s="53" t="s">
        <v>333</v>
      </c>
      <c r="B185" s="82">
        <v>8.94</v>
      </c>
      <c r="C185" s="82">
        <v>6.67</v>
      </c>
      <c r="D185" s="82"/>
      <c r="E185" s="82">
        <v>15.61</v>
      </c>
    </row>
    <row r="186" spans="1:5" x14ac:dyDescent="0.3">
      <c r="A186" s="53" t="s">
        <v>334</v>
      </c>
      <c r="B186" s="82"/>
      <c r="C186" s="82"/>
      <c r="D186" s="82">
        <v>286.74</v>
      </c>
      <c r="E186" s="82">
        <v>286.74</v>
      </c>
    </row>
    <row r="187" spans="1:5" x14ac:dyDescent="0.3">
      <c r="A187" s="53" t="s">
        <v>273</v>
      </c>
      <c r="B187" s="82"/>
      <c r="C187" s="82"/>
      <c r="D187" s="82">
        <v>15.14</v>
      </c>
      <c r="E187" s="82">
        <v>15.14</v>
      </c>
    </row>
    <row r="188" spans="1:5" x14ac:dyDescent="0.3">
      <c r="A188" s="53" t="s">
        <v>274</v>
      </c>
      <c r="B188" s="82">
        <v>61.05</v>
      </c>
      <c r="C188" s="82">
        <v>14.23</v>
      </c>
      <c r="D188" s="82"/>
      <c r="E188" s="82">
        <v>75.28</v>
      </c>
    </row>
    <row r="189" spans="1:5" x14ac:dyDescent="0.3">
      <c r="A189" s="53" t="s">
        <v>335</v>
      </c>
      <c r="B189" s="82"/>
      <c r="C189" s="82">
        <v>149</v>
      </c>
      <c r="D189" s="82"/>
      <c r="E189" s="82">
        <v>149</v>
      </c>
    </row>
    <row r="190" spans="1:5" x14ac:dyDescent="0.3">
      <c r="A190" s="53" t="s">
        <v>125</v>
      </c>
      <c r="B190" s="82">
        <v>74.83</v>
      </c>
      <c r="C190" s="82">
        <v>114.11</v>
      </c>
      <c r="D190" s="82">
        <v>61</v>
      </c>
      <c r="E190" s="82">
        <v>249.94</v>
      </c>
    </row>
    <row r="191" spans="1:5" x14ac:dyDescent="0.3">
      <c r="A191" s="53" t="s">
        <v>126</v>
      </c>
      <c r="B191" s="82"/>
      <c r="C191" s="82">
        <v>552.80999999999995</v>
      </c>
      <c r="D191" s="82"/>
      <c r="E191" s="82">
        <v>552.80999999999995</v>
      </c>
    </row>
    <row r="192" spans="1:5" x14ac:dyDescent="0.3">
      <c r="A192" s="53" t="s">
        <v>275</v>
      </c>
      <c r="B192" s="82">
        <v>5975.65</v>
      </c>
      <c r="C192" s="82">
        <v>65</v>
      </c>
      <c r="D192" s="82">
        <v>476.76</v>
      </c>
      <c r="E192" s="82">
        <v>6517.41</v>
      </c>
    </row>
    <row r="193" spans="1:5" x14ac:dyDescent="0.3">
      <c r="A193" s="53" t="s">
        <v>127</v>
      </c>
      <c r="B193" s="82"/>
      <c r="C193" s="82">
        <v>226.14</v>
      </c>
      <c r="D193" s="82">
        <v>52.81</v>
      </c>
      <c r="E193" s="82">
        <v>278.95</v>
      </c>
    </row>
    <row r="194" spans="1:5" x14ac:dyDescent="0.3">
      <c r="A194" s="53" t="s">
        <v>276</v>
      </c>
      <c r="B194" s="82"/>
      <c r="C194" s="82">
        <v>89.29</v>
      </c>
      <c r="D194" s="82">
        <v>726.88</v>
      </c>
      <c r="E194" s="82">
        <v>816.17</v>
      </c>
    </row>
    <row r="195" spans="1:5" x14ac:dyDescent="0.3">
      <c r="A195" s="53" t="s">
        <v>277</v>
      </c>
      <c r="B195" s="82">
        <v>806.25</v>
      </c>
      <c r="C195" s="82">
        <v>1266.25</v>
      </c>
      <c r="D195" s="82">
        <v>635</v>
      </c>
      <c r="E195" s="82">
        <v>2707.5</v>
      </c>
    </row>
    <row r="196" spans="1:5" x14ac:dyDescent="0.3">
      <c r="A196" s="53" t="s">
        <v>128</v>
      </c>
      <c r="B196" s="82">
        <v>93072.89</v>
      </c>
      <c r="C196" s="82">
        <v>28807.16</v>
      </c>
      <c r="D196" s="82">
        <v>16671.88</v>
      </c>
      <c r="E196" s="82">
        <v>138551.93</v>
      </c>
    </row>
    <row r="197" spans="1:5" x14ac:dyDescent="0.3">
      <c r="A197" s="53" t="s">
        <v>129</v>
      </c>
      <c r="B197" s="82">
        <v>839.99</v>
      </c>
      <c r="C197" s="82">
        <v>1182.57</v>
      </c>
      <c r="D197" s="82">
        <v>88403.13</v>
      </c>
      <c r="E197" s="82">
        <v>90425.69</v>
      </c>
    </row>
    <row r="198" spans="1:5" x14ac:dyDescent="0.3">
      <c r="A198" s="53" t="s">
        <v>278</v>
      </c>
      <c r="B198" s="82">
        <v>132</v>
      </c>
      <c r="C198" s="82">
        <v>160</v>
      </c>
      <c r="D198" s="82">
        <v>2463.92</v>
      </c>
      <c r="E198" s="82">
        <v>2755.92</v>
      </c>
    </row>
    <row r="199" spans="1:5" x14ac:dyDescent="0.3">
      <c r="A199" s="53" t="s">
        <v>279</v>
      </c>
      <c r="B199" s="82">
        <v>123.9</v>
      </c>
      <c r="C199" s="82">
        <v>1529</v>
      </c>
      <c r="D199" s="82">
        <v>1350</v>
      </c>
      <c r="E199" s="82">
        <v>3002.9</v>
      </c>
    </row>
    <row r="200" spans="1:5" x14ac:dyDescent="0.3">
      <c r="A200" s="53" t="s">
        <v>280</v>
      </c>
      <c r="B200" s="82">
        <v>275</v>
      </c>
      <c r="C200" s="82"/>
      <c r="D200" s="82"/>
      <c r="E200" s="82">
        <v>275</v>
      </c>
    </row>
    <row r="201" spans="1:5" x14ac:dyDescent="0.3">
      <c r="A201" s="53" t="s">
        <v>281</v>
      </c>
      <c r="B201" s="82">
        <v>363.75</v>
      </c>
      <c r="C201" s="82">
        <v>12800</v>
      </c>
      <c r="D201" s="82"/>
      <c r="E201" s="82">
        <v>13163.75</v>
      </c>
    </row>
    <row r="202" spans="1:5" x14ac:dyDescent="0.3">
      <c r="A202" s="53" t="s">
        <v>282</v>
      </c>
      <c r="B202" s="82">
        <v>69.75</v>
      </c>
      <c r="C202" s="82"/>
      <c r="D202" s="82">
        <v>359.7</v>
      </c>
      <c r="E202" s="82">
        <v>429.45</v>
      </c>
    </row>
    <row r="203" spans="1:5" x14ac:dyDescent="0.3">
      <c r="A203" s="53" t="s">
        <v>283</v>
      </c>
      <c r="B203" s="82"/>
      <c r="C203" s="82">
        <v>907.5</v>
      </c>
      <c r="D203" s="82"/>
      <c r="E203" s="82">
        <v>907.5</v>
      </c>
    </row>
    <row r="204" spans="1:5" x14ac:dyDescent="0.3">
      <c r="A204" s="53" t="s">
        <v>284</v>
      </c>
      <c r="B204" s="82">
        <v>1426.68</v>
      </c>
      <c r="C204" s="82"/>
      <c r="D204" s="82"/>
      <c r="E204" s="82">
        <v>1426.68</v>
      </c>
    </row>
    <row r="205" spans="1:5" x14ac:dyDescent="0.3">
      <c r="A205" s="53" t="s">
        <v>285</v>
      </c>
      <c r="B205" s="82"/>
      <c r="C205" s="82">
        <v>6499</v>
      </c>
      <c r="D205" s="82"/>
      <c r="E205" s="82">
        <v>6499</v>
      </c>
    </row>
    <row r="206" spans="1:5" x14ac:dyDescent="0.3">
      <c r="A206" s="53" t="s">
        <v>130</v>
      </c>
      <c r="B206" s="82"/>
      <c r="C206" s="82">
        <v>1612.5</v>
      </c>
      <c r="D206" s="82">
        <v>600</v>
      </c>
      <c r="E206" s="82">
        <v>2212.5</v>
      </c>
    </row>
    <row r="207" spans="1:5" x14ac:dyDescent="0.3">
      <c r="A207" s="53" t="s">
        <v>286</v>
      </c>
      <c r="B207" s="82"/>
      <c r="C207" s="82"/>
      <c r="D207" s="82">
        <v>843.75</v>
      </c>
      <c r="E207" s="82">
        <v>843.75</v>
      </c>
    </row>
    <row r="208" spans="1:5" x14ac:dyDescent="0.3">
      <c r="A208" s="53" t="s">
        <v>287</v>
      </c>
      <c r="B208" s="82">
        <v>1232.82</v>
      </c>
      <c r="C208" s="82">
        <v>748</v>
      </c>
      <c r="D208" s="82"/>
      <c r="E208" s="82">
        <v>1980.82</v>
      </c>
    </row>
    <row r="209" spans="1:5" x14ac:dyDescent="0.3">
      <c r="A209" s="53" t="s">
        <v>288</v>
      </c>
      <c r="B209" s="82"/>
      <c r="C209" s="82">
        <v>213.33</v>
      </c>
      <c r="D209" s="82"/>
      <c r="E209" s="82">
        <v>213.33</v>
      </c>
    </row>
    <row r="210" spans="1:5" x14ac:dyDescent="0.3">
      <c r="A210" s="53" t="s">
        <v>131</v>
      </c>
      <c r="B210" s="82"/>
      <c r="C210" s="82"/>
      <c r="D210" s="82">
        <v>496.94</v>
      </c>
      <c r="E210" s="82">
        <v>496.94</v>
      </c>
    </row>
    <row r="211" spans="1:5" x14ac:dyDescent="0.3">
      <c r="A211" s="53" t="s">
        <v>132</v>
      </c>
      <c r="B211" s="82"/>
      <c r="C211" s="82"/>
      <c r="D211" s="82">
        <v>171.51</v>
      </c>
      <c r="E211" s="82">
        <v>171.51</v>
      </c>
    </row>
    <row r="212" spans="1:5" x14ac:dyDescent="0.3">
      <c r="A212" s="53" t="s">
        <v>289</v>
      </c>
      <c r="B212" s="82">
        <v>8.94</v>
      </c>
      <c r="C212" s="82">
        <v>890.1</v>
      </c>
      <c r="D212" s="82"/>
      <c r="E212" s="82">
        <v>899.04000000000008</v>
      </c>
    </row>
    <row r="213" spans="1:5" x14ac:dyDescent="0.3">
      <c r="A213" s="53" t="s">
        <v>133</v>
      </c>
      <c r="B213" s="82"/>
      <c r="C213" s="82">
        <v>612.5</v>
      </c>
      <c r="D213" s="82"/>
      <c r="E213" s="82">
        <v>612.5</v>
      </c>
    </row>
    <row r="214" spans="1:5" x14ac:dyDescent="0.3">
      <c r="A214" s="53" t="s">
        <v>290</v>
      </c>
      <c r="B214" s="82"/>
      <c r="C214" s="82">
        <v>2649.6</v>
      </c>
      <c r="D214" s="82"/>
      <c r="E214" s="82">
        <v>2649.6</v>
      </c>
    </row>
    <row r="215" spans="1:5" x14ac:dyDescent="0.3">
      <c r="A215" s="53" t="s">
        <v>291</v>
      </c>
      <c r="B215" s="82"/>
      <c r="C215" s="82">
        <v>8.94</v>
      </c>
      <c r="D215" s="82"/>
      <c r="E215" s="82">
        <v>8.94</v>
      </c>
    </row>
    <row r="216" spans="1:5" x14ac:dyDescent="0.3">
      <c r="A216" s="53" t="s">
        <v>336</v>
      </c>
      <c r="B216" s="82"/>
      <c r="C216" s="82">
        <v>8.94</v>
      </c>
      <c r="D216" s="82"/>
      <c r="E216" s="82">
        <v>8.94</v>
      </c>
    </row>
    <row r="217" spans="1:5" x14ac:dyDescent="0.3">
      <c r="A217" s="53" t="s">
        <v>134</v>
      </c>
      <c r="B217" s="82">
        <v>293.89</v>
      </c>
      <c r="C217" s="82">
        <v>334.95</v>
      </c>
      <c r="D217" s="82">
        <v>36.6</v>
      </c>
      <c r="E217" s="82">
        <v>665.43999999999994</v>
      </c>
    </row>
    <row r="218" spans="1:5" x14ac:dyDescent="0.3">
      <c r="A218" s="53" t="s">
        <v>135</v>
      </c>
      <c r="B218" s="82">
        <v>74.150000000000006</v>
      </c>
      <c r="C218" s="82">
        <v>10200</v>
      </c>
      <c r="D218" s="82"/>
      <c r="E218" s="82">
        <v>10274.15</v>
      </c>
    </row>
    <row r="219" spans="1:5" x14ac:dyDescent="0.3">
      <c r="A219" s="53" t="s">
        <v>136</v>
      </c>
      <c r="B219" s="82"/>
      <c r="C219" s="82">
        <v>275</v>
      </c>
      <c r="D219" s="82">
        <v>2546.23</v>
      </c>
      <c r="E219" s="82">
        <v>2821.23</v>
      </c>
    </row>
    <row r="220" spans="1:5" x14ac:dyDescent="0.3">
      <c r="A220" s="53" t="s">
        <v>292</v>
      </c>
      <c r="B220" s="82"/>
      <c r="C220" s="82"/>
      <c r="D220" s="82">
        <v>139.06</v>
      </c>
      <c r="E220" s="82">
        <v>139.06</v>
      </c>
    </row>
    <row r="221" spans="1:5" x14ac:dyDescent="0.3">
      <c r="A221" s="53" t="s">
        <v>293</v>
      </c>
      <c r="B221" s="82">
        <v>330</v>
      </c>
      <c r="C221" s="82"/>
      <c r="D221" s="82">
        <v>1375</v>
      </c>
      <c r="E221" s="82">
        <v>1705</v>
      </c>
    </row>
    <row r="222" spans="1:5" x14ac:dyDescent="0.3">
      <c r="A222" s="53" t="s">
        <v>137</v>
      </c>
      <c r="B222" s="82">
        <v>30</v>
      </c>
      <c r="C222" s="82"/>
      <c r="D222" s="82"/>
      <c r="E222" s="82">
        <v>30</v>
      </c>
    </row>
    <row r="223" spans="1:5" x14ac:dyDescent="0.3">
      <c r="A223" s="53" t="s">
        <v>294</v>
      </c>
      <c r="B223" s="82">
        <v>406.22</v>
      </c>
      <c r="C223" s="82">
        <v>125.5</v>
      </c>
      <c r="D223" s="82">
        <v>310.63</v>
      </c>
      <c r="E223" s="82">
        <v>842.35</v>
      </c>
    </row>
    <row r="224" spans="1:5" x14ac:dyDescent="0.3">
      <c r="A224" s="53" t="s">
        <v>337</v>
      </c>
      <c r="B224" s="82"/>
      <c r="C224" s="82"/>
      <c r="D224" s="82">
        <v>966.43</v>
      </c>
      <c r="E224" s="82">
        <v>966.43</v>
      </c>
    </row>
    <row r="225" spans="1:5" x14ac:dyDescent="0.3">
      <c r="A225" s="53" t="s">
        <v>138</v>
      </c>
      <c r="B225" s="82"/>
      <c r="C225" s="82">
        <v>5785.28</v>
      </c>
      <c r="D225" s="82">
        <v>848.64</v>
      </c>
      <c r="E225" s="82">
        <v>6633.92</v>
      </c>
    </row>
    <row r="226" spans="1:5" x14ac:dyDescent="0.3">
      <c r="A226" s="53" t="s">
        <v>139</v>
      </c>
      <c r="B226" s="82">
        <v>9994.4699999999993</v>
      </c>
      <c r="C226" s="82">
        <v>4441.0200000000004</v>
      </c>
      <c r="D226" s="82">
        <v>6269.57</v>
      </c>
      <c r="E226" s="82">
        <v>20705.059999999998</v>
      </c>
    </row>
    <row r="227" spans="1:5" x14ac:dyDescent="0.3">
      <c r="A227" s="53" t="s">
        <v>140</v>
      </c>
      <c r="B227" s="82"/>
      <c r="C227" s="82"/>
      <c r="D227" s="82">
        <v>6152.6</v>
      </c>
      <c r="E227" s="82">
        <v>6152.6</v>
      </c>
    </row>
    <row r="228" spans="1:5" x14ac:dyDescent="0.3">
      <c r="A228" s="53" t="s">
        <v>141</v>
      </c>
      <c r="B228" s="82">
        <v>74.150000000000006</v>
      </c>
      <c r="C228" s="82"/>
      <c r="D228" s="82"/>
      <c r="E228" s="82">
        <v>74.150000000000006</v>
      </c>
    </row>
    <row r="229" spans="1:5" x14ac:dyDescent="0.3">
      <c r="A229" s="53" t="s">
        <v>295</v>
      </c>
      <c r="B229" s="82">
        <v>301.25</v>
      </c>
      <c r="C229" s="82"/>
      <c r="D229" s="82"/>
      <c r="E229" s="82">
        <v>301.25</v>
      </c>
    </row>
    <row r="230" spans="1:5" x14ac:dyDescent="0.3">
      <c r="A230" s="53" t="s">
        <v>296</v>
      </c>
      <c r="B230" s="82">
        <v>75</v>
      </c>
      <c r="C230" s="82"/>
      <c r="D230" s="82"/>
      <c r="E230" s="82">
        <v>75</v>
      </c>
    </row>
    <row r="231" spans="1:5" x14ac:dyDescent="0.3">
      <c r="A231" s="53" t="s">
        <v>297</v>
      </c>
      <c r="B231" s="82">
        <v>144.47999999999999</v>
      </c>
      <c r="C231" s="82"/>
      <c r="D231" s="82">
        <v>1200</v>
      </c>
      <c r="E231" s="82">
        <v>1344.48</v>
      </c>
    </row>
    <row r="232" spans="1:5" x14ac:dyDescent="0.3">
      <c r="A232" s="53" t="s">
        <v>142</v>
      </c>
      <c r="B232" s="82">
        <v>437.91</v>
      </c>
      <c r="C232" s="82">
        <v>1924.65</v>
      </c>
      <c r="D232" s="82">
        <v>40</v>
      </c>
      <c r="E232" s="82">
        <v>2402.56</v>
      </c>
    </row>
    <row r="233" spans="1:5" x14ac:dyDescent="0.3">
      <c r="A233" s="53" t="s">
        <v>298</v>
      </c>
      <c r="B233" s="82">
        <v>103</v>
      </c>
      <c r="C233" s="82">
        <v>103</v>
      </c>
      <c r="D233" s="82">
        <v>158.08000000000001</v>
      </c>
      <c r="E233" s="82">
        <v>364.08000000000004</v>
      </c>
    </row>
    <row r="234" spans="1:5" x14ac:dyDescent="0.3">
      <c r="A234" s="53" t="s">
        <v>143</v>
      </c>
      <c r="B234" s="82">
        <v>23200.84</v>
      </c>
      <c r="C234" s="82">
        <v>2855.26</v>
      </c>
      <c r="D234" s="82">
        <v>6893.13</v>
      </c>
      <c r="E234" s="82">
        <v>32949.229999999996</v>
      </c>
    </row>
    <row r="235" spans="1:5" x14ac:dyDescent="0.3">
      <c r="A235" s="53" t="s">
        <v>144</v>
      </c>
      <c r="B235" s="82">
        <v>66</v>
      </c>
      <c r="C235" s="82">
        <v>376.48</v>
      </c>
      <c r="D235" s="82">
        <v>1285.19</v>
      </c>
      <c r="E235" s="82">
        <v>1727.67</v>
      </c>
    </row>
    <row r="236" spans="1:5" x14ac:dyDescent="0.3">
      <c r="A236" s="53" t="s">
        <v>299</v>
      </c>
      <c r="B236" s="82"/>
      <c r="C236" s="82"/>
      <c r="D236" s="82">
        <v>1570.9</v>
      </c>
      <c r="E236" s="82">
        <v>1570.9</v>
      </c>
    </row>
    <row r="237" spans="1:5" x14ac:dyDescent="0.3">
      <c r="A237" s="53" t="s">
        <v>338</v>
      </c>
      <c r="B237" s="82">
        <v>80.599999999999994</v>
      </c>
      <c r="C237" s="82"/>
      <c r="D237" s="82"/>
      <c r="E237" s="82">
        <v>80.599999999999994</v>
      </c>
    </row>
    <row r="238" spans="1:5" x14ac:dyDescent="0.3">
      <c r="A238" s="53" t="s">
        <v>145</v>
      </c>
      <c r="B238" s="82">
        <v>3431.29</v>
      </c>
      <c r="C238" s="82">
        <v>1855.82</v>
      </c>
      <c r="D238" s="82">
        <v>207.64</v>
      </c>
      <c r="E238" s="82">
        <v>5494.75</v>
      </c>
    </row>
    <row r="239" spans="1:5" x14ac:dyDescent="0.3">
      <c r="A239" s="53" t="s">
        <v>339</v>
      </c>
      <c r="B239" s="82"/>
      <c r="C239" s="82">
        <v>12138.13</v>
      </c>
      <c r="D239" s="82">
        <v>1242.6400000000001</v>
      </c>
      <c r="E239" s="82">
        <v>13380.769999999999</v>
      </c>
    </row>
    <row r="240" spans="1:5" x14ac:dyDescent="0.3">
      <c r="A240" s="53" t="s">
        <v>146</v>
      </c>
      <c r="B240" s="82">
        <v>441</v>
      </c>
      <c r="C240" s="82">
        <v>550.79999999999995</v>
      </c>
      <c r="D240" s="82">
        <v>517.6</v>
      </c>
      <c r="E240" s="82">
        <v>1509.4</v>
      </c>
    </row>
    <row r="241" spans="1:5" x14ac:dyDescent="0.3">
      <c r="A241" s="53" t="s">
        <v>147</v>
      </c>
      <c r="B241" s="82">
        <v>40.409999999999997</v>
      </c>
      <c r="C241" s="82"/>
      <c r="D241" s="82"/>
      <c r="E241" s="82">
        <v>40.409999999999997</v>
      </c>
    </row>
    <row r="242" spans="1:5" x14ac:dyDescent="0.3">
      <c r="A242" s="53" t="s">
        <v>148</v>
      </c>
      <c r="B242" s="82">
        <v>80.680000000000007</v>
      </c>
      <c r="C242" s="82">
        <v>1916.24</v>
      </c>
      <c r="D242" s="82">
        <v>15.14</v>
      </c>
      <c r="E242" s="82">
        <v>2012.0600000000002</v>
      </c>
    </row>
    <row r="243" spans="1:5" x14ac:dyDescent="0.3">
      <c r="A243" s="53" t="s">
        <v>300</v>
      </c>
      <c r="B243" s="82"/>
      <c r="C243" s="82">
        <v>4000</v>
      </c>
      <c r="D243" s="82"/>
      <c r="E243" s="82">
        <v>4000</v>
      </c>
    </row>
    <row r="244" spans="1:5" x14ac:dyDescent="0.3">
      <c r="A244" s="53" t="s">
        <v>340</v>
      </c>
      <c r="B244" s="82">
        <v>310</v>
      </c>
      <c r="C244" s="82"/>
      <c r="D244" s="82"/>
      <c r="E244" s="82">
        <v>310</v>
      </c>
    </row>
    <row r="245" spans="1:5" x14ac:dyDescent="0.3">
      <c r="A245" s="53" t="s">
        <v>341</v>
      </c>
      <c r="B245" s="82"/>
      <c r="C245" s="82">
        <v>329.69</v>
      </c>
      <c r="D245" s="82">
        <v>1554.29</v>
      </c>
      <c r="E245" s="82">
        <v>1883.98</v>
      </c>
    </row>
    <row r="246" spans="1:5" x14ac:dyDescent="0.3">
      <c r="A246" s="53" t="s">
        <v>301</v>
      </c>
      <c r="B246" s="82">
        <v>411.14</v>
      </c>
      <c r="C246" s="82">
        <v>-26.25</v>
      </c>
      <c r="D246" s="82"/>
      <c r="E246" s="82">
        <v>384.89</v>
      </c>
    </row>
    <row r="247" spans="1:5" x14ac:dyDescent="0.3">
      <c r="A247" s="53" t="s">
        <v>342</v>
      </c>
      <c r="B247" s="82">
        <v>25652.86</v>
      </c>
      <c r="C247" s="82"/>
      <c r="D247" s="82">
        <v>1087.5</v>
      </c>
      <c r="E247" s="82">
        <v>26740.36</v>
      </c>
    </row>
    <row r="248" spans="1:5" x14ac:dyDescent="0.3">
      <c r="A248" s="53" t="s">
        <v>302</v>
      </c>
      <c r="B248" s="82">
        <v>4025.7</v>
      </c>
      <c r="C248" s="82"/>
      <c r="D248" s="82">
        <v>10854.63</v>
      </c>
      <c r="E248" s="82">
        <v>14880.329999999998</v>
      </c>
    </row>
    <row r="249" spans="1:5" x14ac:dyDescent="0.3">
      <c r="A249" s="53" t="s">
        <v>303</v>
      </c>
      <c r="B249" s="82"/>
      <c r="C249" s="82">
        <v>141.9</v>
      </c>
      <c r="D249" s="82"/>
      <c r="E249" s="82">
        <v>141.9</v>
      </c>
    </row>
    <row r="250" spans="1:5" x14ac:dyDescent="0.3">
      <c r="A250" s="53" t="s">
        <v>149</v>
      </c>
      <c r="B250" s="82">
        <v>42087</v>
      </c>
      <c r="C250" s="82"/>
      <c r="D250" s="82">
        <v>1275</v>
      </c>
      <c r="E250" s="82">
        <v>43362</v>
      </c>
    </row>
    <row r="251" spans="1:5" x14ac:dyDescent="0.3">
      <c r="A251" s="53" t="s">
        <v>343</v>
      </c>
      <c r="B251" s="82">
        <v>-123.47</v>
      </c>
      <c r="C251" s="82">
        <v>803.72</v>
      </c>
      <c r="D251" s="82"/>
      <c r="E251" s="82">
        <v>680.25</v>
      </c>
    </row>
    <row r="252" spans="1:5" x14ac:dyDescent="0.3">
      <c r="A252" s="53" t="s">
        <v>344</v>
      </c>
      <c r="B252" s="82"/>
      <c r="C252" s="82"/>
      <c r="D252" s="82">
        <v>20</v>
      </c>
      <c r="E252" s="82">
        <v>20</v>
      </c>
    </row>
    <row r="253" spans="1:5" x14ac:dyDescent="0.3">
      <c r="A253" s="53" t="s">
        <v>345</v>
      </c>
      <c r="B253" s="82">
        <v>631.16</v>
      </c>
      <c r="C253" s="82">
        <v>26.72</v>
      </c>
      <c r="D253" s="82">
        <v>92.53</v>
      </c>
      <c r="E253" s="82">
        <v>750.41</v>
      </c>
    </row>
    <row r="254" spans="1:5" x14ac:dyDescent="0.3">
      <c r="A254" s="53" t="s">
        <v>150</v>
      </c>
      <c r="B254" s="82">
        <v>907.75</v>
      </c>
      <c r="C254" s="82">
        <v>261.75</v>
      </c>
      <c r="D254" s="82">
        <v>518</v>
      </c>
      <c r="E254" s="82">
        <v>1687.5</v>
      </c>
    </row>
    <row r="255" spans="1:5" x14ac:dyDescent="0.3">
      <c r="A255" s="53" t="s">
        <v>151</v>
      </c>
      <c r="B255" s="82">
        <v>299</v>
      </c>
      <c r="C255" s="82"/>
      <c r="D255" s="82">
        <v>299</v>
      </c>
      <c r="E255" s="82">
        <v>598</v>
      </c>
    </row>
    <row r="256" spans="1:5" x14ac:dyDescent="0.3">
      <c r="A256" s="53" t="s">
        <v>304</v>
      </c>
      <c r="B256" s="82">
        <v>583.63</v>
      </c>
      <c r="C256" s="82">
        <v>1567.93</v>
      </c>
      <c r="D256" s="82">
        <v>6131.66</v>
      </c>
      <c r="E256" s="82">
        <v>8283.2199999999993</v>
      </c>
    </row>
    <row r="257" spans="1:5" x14ac:dyDescent="0.3">
      <c r="A257" s="53" t="s">
        <v>305</v>
      </c>
      <c r="B257" s="82">
        <v>253</v>
      </c>
      <c r="C257" s="82">
        <v>253</v>
      </c>
      <c r="D257" s="82">
        <v>253</v>
      </c>
      <c r="E257" s="82">
        <v>759</v>
      </c>
    </row>
    <row r="258" spans="1:5" x14ac:dyDescent="0.3">
      <c r="A258" s="53" t="s">
        <v>152</v>
      </c>
      <c r="B258" s="82">
        <v>3548.69</v>
      </c>
      <c r="C258" s="82">
        <v>4613.71</v>
      </c>
      <c r="D258" s="82">
        <v>3327.41</v>
      </c>
      <c r="E258" s="82">
        <v>11489.81</v>
      </c>
    </row>
    <row r="259" spans="1:5" x14ac:dyDescent="0.3">
      <c r="A259" s="53" t="s">
        <v>153</v>
      </c>
      <c r="B259" s="82">
        <v>2120</v>
      </c>
      <c r="C259" s="82"/>
      <c r="D259" s="82">
        <v>35484</v>
      </c>
      <c r="E259" s="82">
        <v>37604</v>
      </c>
    </row>
    <row r="260" spans="1:5" x14ac:dyDescent="0.3">
      <c r="A260" s="53" t="s">
        <v>306</v>
      </c>
      <c r="B260" s="82"/>
      <c r="C260" s="82">
        <v>297</v>
      </c>
      <c r="D260" s="82"/>
      <c r="E260" s="82">
        <v>297</v>
      </c>
    </row>
    <row r="261" spans="1:5" x14ac:dyDescent="0.3">
      <c r="A261" s="53" t="s">
        <v>154</v>
      </c>
      <c r="B261" s="82">
        <v>582</v>
      </c>
      <c r="C261" s="82">
        <v>11491.69</v>
      </c>
      <c r="D261" s="82">
        <v>95103.42</v>
      </c>
      <c r="E261" s="82">
        <v>107177.11</v>
      </c>
    </row>
    <row r="262" spans="1:5" x14ac:dyDescent="0.3">
      <c r="A262" s="53" t="s">
        <v>307</v>
      </c>
      <c r="B262" s="82">
        <v>435</v>
      </c>
      <c r="C262" s="82">
        <v>1435.86</v>
      </c>
      <c r="D262" s="82">
        <v>651.80999999999995</v>
      </c>
      <c r="E262" s="82">
        <v>2522.67</v>
      </c>
    </row>
    <row r="263" spans="1:5" x14ac:dyDescent="0.3">
      <c r="A263" s="53" t="s">
        <v>155</v>
      </c>
      <c r="B263" s="82"/>
      <c r="C263" s="82"/>
      <c r="D263" s="82">
        <v>31590</v>
      </c>
      <c r="E263" s="82">
        <v>31590</v>
      </c>
    </row>
    <row r="264" spans="1:5" x14ac:dyDescent="0.3">
      <c r="A264" s="53" t="s">
        <v>156</v>
      </c>
      <c r="B264" s="82">
        <v>6782</v>
      </c>
      <c r="C264" s="82">
        <v>20522</v>
      </c>
      <c r="D264" s="82">
        <v>13547.04</v>
      </c>
      <c r="E264" s="82">
        <v>40851.040000000001</v>
      </c>
    </row>
    <row r="265" spans="1:5" x14ac:dyDescent="0.3">
      <c r="A265" s="53" t="s">
        <v>308</v>
      </c>
      <c r="B265" s="82">
        <v>169.61</v>
      </c>
      <c r="C265" s="82">
        <v>4066.38</v>
      </c>
      <c r="D265" s="82">
        <v>342.54</v>
      </c>
      <c r="E265" s="82">
        <v>4578.53</v>
      </c>
    </row>
    <row r="266" spans="1:5" x14ac:dyDescent="0.3">
      <c r="A266" s="53" t="s">
        <v>309</v>
      </c>
      <c r="B266" s="82">
        <v>2451.13</v>
      </c>
      <c r="C266" s="82"/>
      <c r="D266" s="82">
        <v>37.22</v>
      </c>
      <c r="E266" s="82">
        <v>2488.35</v>
      </c>
    </row>
    <row r="267" spans="1:5" x14ac:dyDescent="0.3">
      <c r="A267" s="53" t="s">
        <v>310</v>
      </c>
      <c r="B267" s="82">
        <v>3160</v>
      </c>
      <c r="C267" s="82"/>
      <c r="D267" s="82">
        <v>572.05999999999995</v>
      </c>
      <c r="E267" s="82">
        <v>3732.06</v>
      </c>
    </row>
    <row r="268" spans="1:5" x14ac:dyDescent="0.3">
      <c r="A268" s="53" t="s">
        <v>311</v>
      </c>
      <c r="B268" s="82"/>
      <c r="C268" s="82">
        <v>1276.1500000000001</v>
      </c>
      <c r="D268" s="82">
        <v>4706.54</v>
      </c>
      <c r="E268" s="82">
        <v>5982.6900000000005</v>
      </c>
    </row>
    <row r="269" spans="1:5" x14ac:dyDescent="0.3">
      <c r="A269" s="53" t="s">
        <v>312</v>
      </c>
      <c r="B269" s="82">
        <v>64.400000000000006</v>
      </c>
      <c r="C269" s="82"/>
      <c r="D269" s="82"/>
      <c r="E269" s="82">
        <v>64.400000000000006</v>
      </c>
    </row>
    <row r="270" spans="1:5" x14ac:dyDescent="0.3">
      <c r="A270" s="53" t="s">
        <v>313</v>
      </c>
      <c r="B270" s="82"/>
      <c r="C270" s="82"/>
      <c r="D270" s="82">
        <v>539.65</v>
      </c>
      <c r="E270" s="82">
        <v>539.65</v>
      </c>
    </row>
    <row r="271" spans="1:5" x14ac:dyDescent="0.3">
      <c r="A271" s="53" t="s">
        <v>314</v>
      </c>
      <c r="B271" s="82"/>
      <c r="C271" s="82">
        <v>291.97000000000003</v>
      </c>
      <c r="D271" s="82">
        <v>903.79</v>
      </c>
      <c r="E271" s="82">
        <v>1195.76</v>
      </c>
    </row>
    <row r="272" spans="1:5" x14ac:dyDescent="0.3">
      <c r="A272" s="53" t="s">
        <v>315</v>
      </c>
      <c r="B272" s="82"/>
      <c r="C272" s="82"/>
      <c r="D272" s="82">
        <v>27.54</v>
      </c>
      <c r="E272" s="82">
        <v>27.54</v>
      </c>
    </row>
    <row r="273" spans="1:5" x14ac:dyDescent="0.3">
      <c r="A273" s="53" t="s">
        <v>157</v>
      </c>
      <c r="B273" s="82"/>
      <c r="C273" s="82">
        <v>547.98</v>
      </c>
      <c r="D273" s="82"/>
      <c r="E273" s="82">
        <v>547.98</v>
      </c>
    </row>
    <row r="274" spans="1:5" x14ac:dyDescent="0.3">
      <c r="A274" s="53" t="s">
        <v>179</v>
      </c>
      <c r="B274" s="82">
        <v>832500.91999999993</v>
      </c>
      <c r="C274" s="82">
        <v>725462.71999999974</v>
      </c>
      <c r="D274" s="82">
        <v>1526926.0399999991</v>
      </c>
      <c r="E274" s="82">
        <v>3084889.68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348</v>
      </c>
      <c r="C1" t="s">
        <v>349</v>
      </c>
    </row>
    <row r="2" spans="1:3" x14ac:dyDescent="0.3">
      <c r="A2" t="s">
        <v>128</v>
      </c>
      <c r="B2" s="83">
        <v>93072.89</v>
      </c>
      <c r="C2" t="s">
        <v>41</v>
      </c>
    </row>
    <row r="3" spans="1:3" x14ac:dyDescent="0.3">
      <c r="A3" t="s">
        <v>121</v>
      </c>
      <c r="B3" s="83">
        <v>56954.64</v>
      </c>
      <c r="C3" t="s">
        <v>41</v>
      </c>
    </row>
    <row r="4" spans="1:3" x14ac:dyDescent="0.3">
      <c r="A4" t="s">
        <v>69</v>
      </c>
      <c r="B4" s="83">
        <v>44026.6</v>
      </c>
      <c r="C4" t="s">
        <v>41</v>
      </c>
    </row>
    <row r="5" spans="1:3" x14ac:dyDescent="0.3">
      <c r="A5" t="s">
        <v>149</v>
      </c>
      <c r="B5" s="83">
        <v>42087</v>
      </c>
      <c r="C5" t="s">
        <v>41</v>
      </c>
    </row>
    <row r="6" spans="1:3" x14ac:dyDescent="0.3">
      <c r="A6" t="s">
        <v>107</v>
      </c>
      <c r="B6" s="83">
        <v>37093.800000000003</v>
      </c>
      <c r="C6" t="s">
        <v>41</v>
      </c>
    </row>
    <row r="7" spans="1:3" x14ac:dyDescent="0.3">
      <c r="A7" t="s">
        <v>92</v>
      </c>
      <c r="B7" s="83">
        <v>34139.279999999999</v>
      </c>
      <c r="C7" t="s">
        <v>41</v>
      </c>
    </row>
    <row r="8" spans="1:3" x14ac:dyDescent="0.3">
      <c r="A8" t="s">
        <v>231</v>
      </c>
      <c r="B8" s="83">
        <v>33047</v>
      </c>
      <c r="C8" t="s">
        <v>41</v>
      </c>
    </row>
    <row r="9" spans="1:3" x14ac:dyDescent="0.3">
      <c r="A9" t="s">
        <v>63</v>
      </c>
      <c r="B9" s="83">
        <v>32873.599999999999</v>
      </c>
      <c r="C9" t="s">
        <v>41</v>
      </c>
    </row>
    <row r="10" spans="1:3" x14ac:dyDescent="0.3">
      <c r="A10" t="s">
        <v>53</v>
      </c>
      <c r="B10" s="83">
        <v>28036.82</v>
      </c>
      <c r="C10" t="s">
        <v>41</v>
      </c>
    </row>
    <row r="11" spans="1:3" x14ac:dyDescent="0.3">
      <c r="A11" t="s">
        <v>106</v>
      </c>
      <c r="B11" s="83">
        <v>26691.1</v>
      </c>
      <c r="C11" t="s">
        <v>41</v>
      </c>
    </row>
    <row r="12" spans="1:3" x14ac:dyDescent="0.3">
      <c r="A12" t="s">
        <v>342</v>
      </c>
      <c r="B12" s="83">
        <v>25652.86</v>
      </c>
      <c r="C12" t="s">
        <v>41</v>
      </c>
    </row>
    <row r="13" spans="1:3" x14ac:dyDescent="0.3">
      <c r="A13" t="s">
        <v>89</v>
      </c>
      <c r="B13" s="83">
        <v>24757.5</v>
      </c>
      <c r="C13" t="s">
        <v>41</v>
      </c>
    </row>
    <row r="14" spans="1:3" x14ac:dyDescent="0.3">
      <c r="A14" t="s">
        <v>143</v>
      </c>
      <c r="B14" s="83">
        <v>23200.84</v>
      </c>
      <c r="C14" t="s">
        <v>41</v>
      </c>
    </row>
    <row r="15" spans="1:3" x14ac:dyDescent="0.3">
      <c r="A15" t="s">
        <v>112</v>
      </c>
      <c r="B15" s="83">
        <v>21892.84</v>
      </c>
      <c r="C15" t="s">
        <v>41</v>
      </c>
    </row>
    <row r="16" spans="1:3" x14ac:dyDescent="0.3">
      <c r="A16" t="s">
        <v>95</v>
      </c>
      <c r="B16" s="83">
        <v>21500</v>
      </c>
      <c r="C16" t="s">
        <v>41</v>
      </c>
    </row>
    <row r="17" spans="1:3" x14ac:dyDescent="0.3">
      <c r="A17" t="s">
        <v>232</v>
      </c>
      <c r="B17" s="83">
        <v>20883.169999999998</v>
      </c>
      <c r="C17" t="s">
        <v>41</v>
      </c>
    </row>
    <row r="18" spans="1:3" x14ac:dyDescent="0.3">
      <c r="A18" t="s">
        <v>229</v>
      </c>
      <c r="B18" s="83">
        <v>20335.27</v>
      </c>
      <c r="C18" t="s">
        <v>41</v>
      </c>
    </row>
    <row r="19" spans="1:3" x14ac:dyDescent="0.3">
      <c r="A19" t="s">
        <v>201</v>
      </c>
      <c r="B19" s="83">
        <v>16926.05</v>
      </c>
      <c r="C19" t="s">
        <v>41</v>
      </c>
    </row>
    <row r="20" spans="1:3" x14ac:dyDescent="0.3">
      <c r="A20" t="s">
        <v>203</v>
      </c>
      <c r="B20" s="83">
        <v>13455.33</v>
      </c>
      <c r="C20" t="s">
        <v>41</v>
      </c>
    </row>
    <row r="21" spans="1:3" x14ac:dyDescent="0.3">
      <c r="A21" t="s">
        <v>195</v>
      </c>
      <c r="B21" s="83">
        <v>12169</v>
      </c>
      <c r="C21" t="s">
        <v>41</v>
      </c>
    </row>
    <row r="22" spans="1:3" x14ac:dyDescent="0.3">
      <c r="A22" t="s">
        <v>139</v>
      </c>
      <c r="B22" s="83">
        <v>9994.4699999999993</v>
      </c>
      <c r="C22" t="s">
        <v>41</v>
      </c>
    </row>
    <row r="23" spans="1:3" x14ac:dyDescent="0.3">
      <c r="A23" t="s">
        <v>207</v>
      </c>
      <c r="B23" s="83">
        <v>8089.78</v>
      </c>
      <c r="C23" t="s">
        <v>41</v>
      </c>
    </row>
    <row r="24" spans="1:3" x14ac:dyDescent="0.3">
      <c r="A24" t="s">
        <v>111</v>
      </c>
      <c r="B24" s="83">
        <v>7774.51</v>
      </c>
      <c r="C24" t="s">
        <v>41</v>
      </c>
    </row>
    <row r="25" spans="1:3" x14ac:dyDescent="0.3">
      <c r="A25" t="s">
        <v>54</v>
      </c>
      <c r="B25" s="83">
        <v>7392.88</v>
      </c>
      <c r="C25" t="s">
        <v>41</v>
      </c>
    </row>
    <row r="26" spans="1:3" x14ac:dyDescent="0.3">
      <c r="A26" t="s">
        <v>194</v>
      </c>
      <c r="B26" s="83">
        <v>7278.75</v>
      </c>
      <c r="C26" t="s">
        <v>41</v>
      </c>
    </row>
    <row r="27" spans="1:3" x14ac:dyDescent="0.3">
      <c r="A27" t="s">
        <v>193</v>
      </c>
      <c r="B27" s="83">
        <v>7028.85</v>
      </c>
      <c r="C27" t="s">
        <v>41</v>
      </c>
    </row>
    <row r="28" spans="1:3" x14ac:dyDescent="0.3">
      <c r="A28" t="s">
        <v>156</v>
      </c>
      <c r="B28" s="83">
        <v>6782</v>
      </c>
      <c r="C28" t="s">
        <v>41</v>
      </c>
    </row>
    <row r="29" spans="1:3" x14ac:dyDescent="0.3">
      <c r="A29" t="s">
        <v>275</v>
      </c>
      <c r="B29" s="83">
        <v>5975.65</v>
      </c>
      <c r="C29" t="s">
        <v>41</v>
      </c>
    </row>
    <row r="30" spans="1:3" x14ac:dyDescent="0.3">
      <c r="A30" t="s">
        <v>225</v>
      </c>
      <c r="B30" s="83">
        <v>4994.13</v>
      </c>
      <c r="C30" t="s">
        <v>41</v>
      </c>
    </row>
    <row r="31" spans="1:3" x14ac:dyDescent="0.3">
      <c r="A31" t="s">
        <v>72</v>
      </c>
      <c r="B31" s="83">
        <v>4873.0600000000004</v>
      </c>
      <c r="C31" t="s">
        <v>41</v>
      </c>
    </row>
    <row r="32" spans="1:3" x14ac:dyDescent="0.3">
      <c r="A32" t="s">
        <v>220</v>
      </c>
      <c r="B32" s="83">
        <v>4862.3900000000003</v>
      </c>
      <c r="C32" t="s">
        <v>41</v>
      </c>
    </row>
    <row r="33" spans="1:3" x14ac:dyDescent="0.3">
      <c r="A33" t="s">
        <v>124</v>
      </c>
      <c r="B33" s="83">
        <v>4539.6000000000004</v>
      </c>
      <c r="C33" t="s">
        <v>41</v>
      </c>
    </row>
    <row r="34" spans="1:3" x14ac:dyDescent="0.3">
      <c r="A34" t="s">
        <v>52</v>
      </c>
      <c r="B34" s="83">
        <v>4443.1400000000003</v>
      </c>
      <c r="C34" t="s">
        <v>41</v>
      </c>
    </row>
    <row r="35" spans="1:3" x14ac:dyDescent="0.3">
      <c r="A35" t="s">
        <v>302</v>
      </c>
      <c r="B35" s="83">
        <v>4025.7</v>
      </c>
      <c r="C35" t="s">
        <v>41</v>
      </c>
    </row>
    <row r="36" spans="1:3" x14ac:dyDescent="0.3">
      <c r="A36" t="s">
        <v>123</v>
      </c>
      <c r="B36" s="83">
        <v>3985.83</v>
      </c>
      <c r="C36" t="s">
        <v>41</v>
      </c>
    </row>
    <row r="37" spans="1:3" x14ac:dyDescent="0.3">
      <c r="A37" t="s">
        <v>58</v>
      </c>
      <c r="B37" s="83">
        <v>3949.21</v>
      </c>
      <c r="C37" t="s">
        <v>41</v>
      </c>
    </row>
    <row r="38" spans="1:3" x14ac:dyDescent="0.3">
      <c r="A38" t="s">
        <v>199</v>
      </c>
      <c r="B38" s="83">
        <v>3948.44</v>
      </c>
      <c r="C38" t="s">
        <v>41</v>
      </c>
    </row>
    <row r="39" spans="1:3" x14ac:dyDescent="0.3">
      <c r="A39" t="s">
        <v>84</v>
      </c>
      <c r="B39" s="83">
        <v>3942.08</v>
      </c>
      <c r="C39" t="s">
        <v>41</v>
      </c>
    </row>
    <row r="40" spans="1:3" x14ac:dyDescent="0.3">
      <c r="A40" t="s">
        <v>152</v>
      </c>
      <c r="B40" s="83">
        <v>3548.69</v>
      </c>
      <c r="C40" t="s">
        <v>41</v>
      </c>
    </row>
    <row r="41" spans="1:3" x14ac:dyDescent="0.3">
      <c r="A41" t="s">
        <v>145</v>
      </c>
      <c r="B41" s="83">
        <v>3431.29</v>
      </c>
      <c r="C41" t="s">
        <v>41</v>
      </c>
    </row>
    <row r="42" spans="1:3" x14ac:dyDescent="0.3">
      <c r="A42" t="s">
        <v>115</v>
      </c>
      <c r="B42" s="83">
        <v>3387.72</v>
      </c>
      <c r="C42" t="s">
        <v>41</v>
      </c>
    </row>
    <row r="43" spans="1:3" x14ac:dyDescent="0.3">
      <c r="A43" t="s">
        <v>102</v>
      </c>
      <c r="B43" s="83">
        <v>3321.16</v>
      </c>
      <c r="C43" t="s">
        <v>41</v>
      </c>
    </row>
    <row r="44" spans="1:3" x14ac:dyDescent="0.3">
      <c r="A44" t="s">
        <v>56</v>
      </c>
      <c r="B44" s="83">
        <v>3210.99</v>
      </c>
      <c r="C44" t="s">
        <v>41</v>
      </c>
    </row>
    <row r="45" spans="1:3" x14ac:dyDescent="0.3">
      <c r="A45" t="s">
        <v>261</v>
      </c>
      <c r="B45" s="83">
        <v>3185</v>
      </c>
      <c r="C45" t="s">
        <v>41</v>
      </c>
    </row>
    <row r="46" spans="1:3" x14ac:dyDescent="0.3">
      <c r="A46" t="s">
        <v>310</v>
      </c>
      <c r="B46" s="83">
        <v>3160</v>
      </c>
      <c r="C46" t="s">
        <v>41</v>
      </c>
    </row>
    <row r="47" spans="1:3" x14ac:dyDescent="0.3">
      <c r="A47" t="s">
        <v>101</v>
      </c>
      <c r="B47" s="83">
        <v>2825.77</v>
      </c>
      <c r="C47" t="s">
        <v>41</v>
      </c>
    </row>
    <row r="48" spans="1:3" x14ac:dyDescent="0.3">
      <c r="A48" t="s">
        <v>236</v>
      </c>
      <c r="B48" s="83">
        <v>2677.98</v>
      </c>
      <c r="C48" t="s">
        <v>41</v>
      </c>
    </row>
    <row r="49" spans="1:3" x14ac:dyDescent="0.3">
      <c r="A49" t="s">
        <v>206</v>
      </c>
      <c r="B49" s="83">
        <v>2500</v>
      </c>
      <c r="C49" t="s">
        <v>41</v>
      </c>
    </row>
    <row r="50" spans="1:3" x14ac:dyDescent="0.3">
      <c r="A50" t="s">
        <v>309</v>
      </c>
      <c r="B50" s="83">
        <v>2451.13</v>
      </c>
      <c r="C50" t="s">
        <v>41</v>
      </c>
    </row>
    <row r="51" spans="1:3" x14ac:dyDescent="0.3">
      <c r="A51" t="s">
        <v>94</v>
      </c>
      <c r="B51" s="83">
        <v>2389.02</v>
      </c>
      <c r="C51" t="s">
        <v>41</v>
      </c>
    </row>
    <row r="52" spans="1:3" x14ac:dyDescent="0.3">
      <c r="A52" t="s">
        <v>227</v>
      </c>
      <c r="B52" s="83">
        <v>2358.81</v>
      </c>
      <c r="C52" t="s">
        <v>41</v>
      </c>
    </row>
    <row r="53" spans="1:3" x14ac:dyDescent="0.3">
      <c r="A53" t="s">
        <v>64</v>
      </c>
      <c r="B53" s="83">
        <v>2222.5300000000002</v>
      </c>
      <c r="C53" t="s">
        <v>41</v>
      </c>
    </row>
    <row r="54" spans="1:3" x14ac:dyDescent="0.3">
      <c r="A54" t="s">
        <v>114</v>
      </c>
      <c r="B54" s="83">
        <v>2213.5</v>
      </c>
      <c r="C54" t="s">
        <v>41</v>
      </c>
    </row>
    <row r="55" spans="1:3" x14ac:dyDescent="0.3">
      <c r="A55" t="s">
        <v>153</v>
      </c>
      <c r="B55" s="83">
        <v>2120</v>
      </c>
      <c r="C55" t="s">
        <v>41</v>
      </c>
    </row>
    <row r="56" spans="1:3" x14ac:dyDescent="0.3">
      <c r="A56" t="s">
        <v>270</v>
      </c>
      <c r="B56" s="83">
        <v>1910</v>
      </c>
      <c r="C56" t="s">
        <v>41</v>
      </c>
    </row>
    <row r="57" spans="1:3" x14ac:dyDescent="0.3">
      <c r="A57" t="s">
        <v>98</v>
      </c>
      <c r="B57" s="83">
        <v>1851.75</v>
      </c>
      <c r="C57" t="s">
        <v>41</v>
      </c>
    </row>
    <row r="58" spans="1:3" x14ac:dyDescent="0.3">
      <c r="A58" t="s">
        <v>254</v>
      </c>
      <c r="B58" s="83">
        <v>1816.27</v>
      </c>
      <c r="C58" t="s">
        <v>41</v>
      </c>
    </row>
    <row r="59" spans="1:3" x14ac:dyDescent="0.3">
      <c r="A59" t="s">
        <v>266</v>
      </c>
      <c r="B59" s="83">
        <v>1747.5</v>
      </c>
      <c r="C59" t="s">
        <v>41</v>
      </c>
    </row>
    <row r="60" spans="1:3" x14ac:dyDescent="0.3">
      <c r="A60" t="s">
        <v>188</v>
      </c>
      <c r="B60" s="83">
        <v>1699.49</v>
      </c>
      <c r="C60" t="s">
        <v>41</v>
      </c>
    </row>
    <row r="61" spans="1:3" x14ac:dyDescent="0.3">
      <c r="A61" t="s">
        <v>100</v>
      </c>
      <c r="B61" s="83">
        <v>1632.2</v>
      </c>
      <c r="C61" t="s">
        <v>41</v>
      </c>
    </row>
    <row r="62" spans="1:3" x14ac:dyDescent="0.3">
      <c r="A62" t="s">
        <v>108</v>
      </c>
      <c r="B62" s="83">
        <v>1553.13</v>
      </c>
      <c r="C62" t="s">
        <v>41</v>
      </c>
    </row>
    <row r="63" spans="1:3" x14ac:dyDescent="0.3">
      <c r="A63" t="s">
        <v>258</v>
      </c>
      <c r="B63" s="83">
        <v>1510.32</v>
      </c>
      <c r="C63" t="s">
        <v>41</v>
      </c>
    </row>
    <row r="64" spans="1:3" x14ac:dyDescent="0.3">
      <c r="A64" t="s">
        <v>326</v>
      </c>
      <c r="B64" s="83">
        <v>1500</v>
      </c>
      <c r="C64" t="s">
        <v>41</v>
      </c>
    </row>
    <row r="65" spans="1:3" x14ac:dyDescent="0.3">
      <c r="A65" t="s">
        <v>241</v>
      </c>
      <c r="B65" s="83">
        <v>1485</v>
      </c>
      <c r="C65" t="s">
        <v>41</v>
      </c>
    </row>
    <row r="66" spans="1:3" x14ac:dyDescent="0.3">
      <c r="A66" t="s">
        <v>85</v>
      </c>
      <c r="B66" s="83">
        <v>1479.34</v>
      </c>
      <c r="C66" t="s">
        <v>41</v>
      </c>
    </row>
    <row r="67" spans="1:3" x14ac:dyDescent="0.3">
      <c r="A67" t="s">
        <v>284</v>
      </c>
      <c r="B67" s="83">
        <v>1426.68</v>
      </c>
      <c r="C67" t="s">
        <v>41</v>
      </c>
    </row>
    <row r="68" spans="1:3" x14ac:dyDescent="0.3">
      <c r="A68" t="s">
        <v>240</v>
      </c>
      <c r="B68" s="83">
        <v>1399.84</v>
      </c>
      <c r="C68" t="s">
        <v>41</v>
      </c>
    </row>
    <row r="69" spans="1:3" x14ac:dyDescent="0.3">
      <c r="A69" t="s">
        <v>252</v>
      </c>
      <c r="B69" s="83">
        <v>1348</v>
      </c>
      <c r="C69" t="s">
        <v>41</v>
      </c>
    </row>
    <row r="70" spans="1:3" x14ac:dyDescent="0.3">
      <c r="A70" t="s">
        <v>247</v>
      </c>
      <c r="B70" s="83">
        <v>1283.21</v>
      </c>
      <c r="C70" t="s">
        <v>41</v>
      </c>
    </row>
    <row r="71" spans="1:3" x14ac:dyDescent="0.3">
      <c r="A71" t="s">
        <v>250</v>
      </c>
      <c r="B71" s="83">
        <v>1268.24</v>
      </c>
      <c r="C71" t="s">
        <v>41</v>
      </c>
    </row>
    <row r="72" spans="1:3" x14ac:dyDescent="0.3">
      <c r="A72" t="s">
        <v>287</v>
      </c>
      <c r="B72" s="83">
        <v>1232.82</v>
      </c>
      <c r="C72" t="s">
        <v>41</v>
      </c>
    </row>
    <row r="73" spans="1:3" x14ac:dyDescent="0.3">
      <c r="A73" t="s">
        <v>246</v>
      </c>
      <c r="B73" s="83">
        <v>1216.08</v>
      </c>
      <c r="C73" t="s">
        <v>41</v>
      </c>
    </row>
    <row r="74" spans="1:3" x14ac:dyDescent="0.3">
      <c r="A74" t="s">
        <v>62</v>
      </c>
      <c r="B74" s="83">
        <v>1154.81</v>
      </c>
      <c r="C74" t="s">
        <v>41</v>
      </c>
    </row>
    <row r="75" spans="1:3" x14ac:dyDescent="0.3">
      <c r="A75" t="s">
        <v>50</v>
      </c>
      <c r="B75" s="83">
        <v>1061.18</v>
      </c>
      <c r="C75" t="s">
        <v>41</v>
      </c>
    </row>
    <row r="76" spans="1:3" x14ac:dyDescent="0.3">
      <c r="A76" t="s">
        <v>57</v>
      </c>
      <c r="B76" s="83">
        <v>1025</v>
      </c>
      <c r="C76" t="s">
        <v>41</v>
      </c>
    </row>
    <row r="77" spans="1:3" x14ac:dyDescent="0.3">
      <c r="A77" t="s">
        <v>235</v>
      </c>
      <c r="B77" s="83">
        <v>980.58</v>
      </c>
      <c r="C77" t="s">
        <v>41</v>
      </c>
    </row>
    <row r="78" spans="1:3" x14ac:dyDescent="0.3">
      <c r="A78" t="s">
        <v>150</v>
      </c>
      <c r="B78" s="83">
        <v>907.75</v>
      </c>
      <c r="C78" t="s">
        <v>41</v>
      </c>
    </row>
    <row r="79" spans="1:3" x14ac:dyDescent="0.3">
      <c r="A79" t="s">
        <v>88</v>
      </c>
      <c r="B79" s="83">
        <v>841.25</v>
      </c>
      <c r="C79" t="s">
        <v>41</v>
      </c>
    </row>
    <row r="80" spans="1:3" x14ac:dyDescent="0.3">
      <c r="A80" t="s">
        <v>129</v>
      </c>
      <c r="B80" s="83">
        <v>839.99</v>
      </c>
      <c r="C80" t="s">
        <v>41</v>
      </c>
    </row>
    <row r="81" spans="1:3" x14ac:dyDescent="0.3">
      <c r="A81" t="s">
        <v>90</v>
      </c>
      <c r="B81" s="83">
        <v>828.18</v>
      </c>
      <c r="C81" t="s">
        <v>41</v>
      </c>
    </row>
    <row r="82" spans="1:3" x14ac:dyDescent="0.3">
      <c r="A82" t="s">
        <v>277</v>
      </c>
      <c r="B82" s="83">
        <v>806.25</v>
      </c>
      <c r="C82" t="s">
        <v>41</v>
      </c>
    </row>
    <row r="83" spans="1:3" x14ac:dyDescent="0.3">
      <c r="A83" t="s">
        <v>196</v>
      </c>
      <c r="B83" s="83">
        <v>754.15</v>
      </c>
      <c r="C83" t="s">
        <v>41</v>
      </c>
    </row>
    <row r="84" spans="1:3" x14ac:dyDescent="0.3">
      <c r="A84" t="s">
        <v>268</v>
      </c>
      <c r="B84" s="83">
        <v>708</v>
      </c>
      <c r="C84" t="s">
        <v>41</v>
      </c>
    </row>
    <row r="85" spans="1:3" x14ac:dyDescent="0.3">
      <c r="A85" t="s">
        <v>73</v>
      </c>
      <c r="B85" s="83">
        <v>635</v>
      </c>
      <c r="C85" t="s">
        <v>41</v>
      </c>
    </row>
    <row r="86" spans="1:3" x14ac:dyDescent="0.3">
      <c r="A86" t="s">
        <v>200</v>
      </c>
      <c r="B86" s="83">
        <v>633.15</v>
      </c>
      <c r="C86" t="s">
        <v>41</v>
      </c>
    </row>
    <row r="87" spans="1:3" x14ac:dyDescent="0.3">
      <c r="A87" t="s">
        <v>345</v>
      </c>
      <c r="B87" s="83">
        <v>631.16</v>
      </c>
      <c r="C87" t="s">
        <v>41</v>
      </c>
    </row>
    <row r="88" spans="1:3" x14ac:dyDescent="0.3">
      <c r="A88" t="s">
        <v>192</v>
      </c>
      <c r="B88" s="83">
        <v>617.95000000000005</v>
      </c>
      <c r="C88" t="s">
        <v>41</v>
      </c>
    </row>
    <row r="89" spans="1:3" x14ac:dyDescent="0.3">
      <c r="A89" t="s">
        <v>304</v>
      </c>
      <c r="B89" s="83">
        <v>583.63</v>
      </c>
      <c r="C89" t="s">
        <v>41</v>
      </c>
    </row>
    <row r="90" spans="1:3" x14ac:dyDescent="0.3">
      <c r="A90" t="s">
        <v>154</v>
      </c>
      <c r="B90" s="83">
        <v>582</v>
      </c>
      <c r="C90" t="s">
        <v>41</v>
      </c>
    </row>
    <row r="91" spans="1:3" x14ac:dyDescent="0.3">
      <c r="A91" t="s">
        <v>251</v>
      </c>
      <c r="B91" s="83">
        <v>577.37</v>
      </c>
      <c r="C91" t="s">
        <v>41</v>
      </c>
    </row>
    <row r="92" spans="1:3" x14ac:dyDescent="0.3">
      <c r="A92" t="s">
        <v>189</v>
      </c>
      <c r="B92" s="83">
        <v>563.1</v>
      </c>
      <c r="C92" t="s">
        <v>41</v>
      </c>
    </row>
    <row r="93" spans="1:3" x14ac:dyDescent="0.3">
      <c r="A93" t="s">
        <v>324</v>
      </c>
      <c r="B93" s="83">
        <v>558.54</v>
      </c>
      <c r="C93" t="s">
        <v>41</v>
      </c>
    </row>
    <row r="94" spans="1:3" x14ac:dyDescent="0.3">
      <c r="A94" t="s">
        <v>260</v>
      </c>
      <c r="B94" s="83">
        <v>516</v>
      </c>
      <c r="C94" t="s">
        <v>41</v>
      </c>
    </row>
    <row r="95" spans="1:3" x14ac:dyDescent="0.3">
      <c r="A95" t="s">
        <v>109</v>
      </c>
      <c r="B95" s="83">
        <v>442.4</v>
      </c>
      <c r="C95" t="s">
        <v>41</v>
      </c>
    </row>
    <row r="96" spans="1:3" x14ac:dyDescent="0.3">
      <c r="A96" t="s">
        <v>146</v>
      </c>
      <c r="B96" s="83">
        <v>441</v>
      </c>
      <c r="C96" t="s">
        <v>41</v>
      </c>
    </row>
    <row r="97" spans="1:3" x14ac:dyDescent="0.3">
      <c r="A97" t="s">
        <v>142</v>
      </c>
      <c r="B97" s="83">
        <v>437.91</v>
      </c>
      <c r="C97" t="s">
        <v>41</v>
      </c>
    </row>
    <row r="98" spans="1:3" x14ac:dyDescent="0.3">
      <c r="A98" t="s">
        <v>307</v>
      </c>
      <c r="B98" s="83">
        <v>435</v>
      </c>
      <c r="C98" t="s">
        <v>41</v>
      </c>
    </row>
    <row r="99" spans="1:3" x14ac:dyDescent="0.3">
      <c r="A99" t="s">
        <v>67</v>
      </c>
      <c r="B99" s="83">
        <v>427.78</v>
      </c>
      <c r="C99" t="s">
        <v>41</v>
      </c>
    </row>
    <row r="100" spans="1:3" x14ac:dyDescent="0.3">
      <c r="A100" t="s">
        <v>301</v>
      </c>
      <c r="B100" s="83">
        <v>411.14</v>
      </c>
      <c r="C100" t="s">
        <v>41</v>
      </c>
    </row>
    <row r="101" spans="1:3" x14ac:dyDescent="0.3">
      <c r="A101" t="s">
        <v>294</v>
      </c>
      <c r="B101" s="83">
        <v>406.22</v>
      </c>
      <c r="C101" t="s">
        <v>41</v>
      </c>
    </row>
    <row r="102" spans="1:3" x14ac:dyDescent="0.3">
      <c r="A102" t="s">
        <v>210</v>
      </c>
      <c r="B102" s="83">
        <v>393</v>
      </c>
      <c r="C102" t="s">
        <v>41</v>
      </c>
    </row>
    <row r="103" spans="1:3" x14ac:dyDescent="0.3">
      <c r="A103" t="s">
        <v>281</v>
      </c>
      <c r="B103" s="83">
        <v>363.75</v>
      </c>
      <c r="C103" t="s">
        <v>41</v>
      </c>
    </row>
    <row r="104" spans="1:3" x14ac:dyDescent="0.3">
      <c r="A104" t="s">
        <v>70</v>
      </c>
      <c r="B104" s="83">
        <v>346.48</v>
      </c>
      <c r="C104" t="s">
        <v>41</v>
      </c>
    </row>
    <row r="105" spans="1:3" x14ac:dyDescent="0.3">
      <c r="A105" t="s">
        <v>249</v>
      </c>
      <c r="B105" s="83">
        <v>339</v>
      </c>
      <c r="C105" t="s">
        <v>41</v>
      </c>
    </row>
    <row r="106" spans="1:3" x14ac:dyDescent="0.3">
      <c r="A106" t="s">
        <v>293</v>
      </c>
      <c r="B106" s="83">
        <v>330</v>
      </c>
      <c r="C106" t="s">
        <v>41</v>
      </c>
    </row>
    <row r="107" spans="1:3" x14ac:dyDescent="0.3">
      <c r="A107" t="s">
        <v>262</v>
      </c>
      <c r="B107" s="83">
        <v>329</v>
      </c>
      <c r="C107" t="s">
        <v>41</v>
      </c>
    </row>
    <row r="108" spans="1:3" x14ac:dyDescent="0.3">
      <c r="A108" t="s">
        <v>209</v>
      </c>
      <c r="B108" s="83">
        <v>316.8</v>
      </c>
      <c r="C108" t="s">
        <v>41</v>
      </c>
    </row>
    <row r="109" spans="1:3" x14ac:dyDescent="0.3">
      <c r="A109" t="s">
        <v>340</v>
      </c>
      <c r="B109" s="83">
        <v>310</v>
      </c>
      <c r="C109" t="s">
        <v>41</v>
      </c>
    </row>
    <row r="110" spans="1:3" x14ac:dyDescent="0.3">
      <c r="A110" t="s">
        <v>295</v>
      </c>
      <c r="B110" s="83">
        <v>301.25</v>
      </c>
      <c r="C110" t="s">
        <v>41</v>
      </c>
    </row>
    <row r="111" spans="1:3" x14ac:dyDescent="0.3">
      <c r="A111" t="s">
        <v>321</v>
      </c>
      <c r="B111" s="83">
        <v>301</v>
      </c>
      <c r="C111" t="s">
        <v>41</v>
      </c>
    </row>
    <row r="112" spans="1:3" x14ac:dyDescent="0.3">
      <c r="A112" t="s">
        <v>151</v>
      </c>
      <c r="B112" s="83">
        <v>299</v>
      </c>
      <c r="C112" t="s">
        <v>41</v>
      </c>
    </row>
    <row r="113" spans="1:3" x14ac:dyDescent="0.3">
      <c r="A113" t="s">
        <v>116</v>
      </c>
      <c r="B113" s="83">
        <v>295.99</v>
      </c>
      <c r="C113" t="s">
        <v>41</v>
      </c>
    </row>
    <row r="114" spans="1:3" x14ac:dyDescent="0.3">
      <c r="A114" t="s">
        <v>331</v>
      </c>
      <c r="B114" s="83">
        <v>295</v>
      </c>
      <c r="C114" t="s">
        <v>41</v>
      </c>
    </row>
    <row r="115" spans="1:3" x14ac:dyDescent="0.3">
      <c r="A115" t="s">
        <v>134</v>
      </c>
      <c r="B115" s="83">
        <v>293.89</v>
      </c>
      <c r="C115" t="s">
        <v>41</v>
      </c>
    </row>
    <row r="116" spans="1:3" x14ac:dyDescent="0.3">
      <c r="A116" t="s">
        <v>230</v>
      </c>
      <c r="B116" s="83">
        <v>279.8</v>
      </c>
      <c r="C116" t="s">
        <v>41</v>
      </c>
    </row>
    <row r="117" spans="1:3" x14ac:dyDescent="0.3">
      <c r="A117" t="s">
        <v>280</v>
      </c>
      <c r="B117" s="83">
        <v>275</v>
      </c>
      <c r="C117" t="s">
        <v>41</v>
      </c>
    </row>
    <row r="118" spans="1:3" x14ac:dyDescent="0.3">
      <c r="A118" t="s">
        <v>305</v>
      </c>
      <c r="B118" s="83">
        <v>253</v>
      </c>
      <c r="C118" t="s">
        <v>41</v>
      </c>
    </row>
    <row r="119" spans="1:3" x14ac:dyDescent="0.3">
      <c r="A119" t="s">
        <v>217</v>
      </c>
      <c r="B119" s="83">
        <v>234.99</v>
      </c>
      <c r="C119" t="s">
        <v>41</v>
      </c>
    </row>
    <row r="120" spans="1:3" x14ac:dyDescent="0.3">
      <c r="A120" t="s">
        <v>216</v>
      </c>
      <c r="B120" s="83">
        <v>198</v>
      </c>
      <c r="C120" t="s">
        <v>41</v>
      </c>
    </row>
    <row r="121" spans="1:3" x14ac:dyDescent="0.3">
      <c r="A121" t="s">
        <v>71</v>
      </c>
      <c r="B121" s="83">
        <v>185</v>
      </c>
      <c r="C121" t="s">
        <v>41</v>
      </c>
    </row>
    <row r="122" spans="1:3" x14ac:dyDescent="0.3">
      <c r="A122" t="s">
        <v>264</v>
      </c>
      <c r="B122" s="83">
        <v>180.3</v>
      </c>
      <c r="C122" t="s">
        <v>41</v>
      </c>
    </row>
    <row r="123" spans="1:3" x14ac:dyDescent="0.3">
      <c r="A123" t="s">
        <v>267</v>
      </c>
      <c r="B123" s="83">
        <v>179.99</v>
      </c>
      <c r="C123" t="s">
        <v>41</v>
      </c>
    </row>
    <row r="124" spans="1:3" x14ac:dyDescent="0.3">
      <c r="A124" t="s">
        <v>79</v>
      </c>
      <c r="B124" s="83">
        <v>172.11</v>
      </c>
      <c r="C124" t="s">
        <v>41</v>
      </c>
    </row>
    <row r="125" spans="1:3" x14ac:dyDescent="0.3">
      <c r="A125" t="s">
        <v>308</v>
      </c>
      <c r="B125" s="83">
        <v>169.61</v>
      </c>
      <c r="C125" t="s">
        <v>41</v>
      </c>
    </row>
    <row r="126" spans="1:3" x14ac:dyDescent="0.3">
      <c r="A126" t="s">
        <v>297</v>
      </c>
      <c r="B126" s="83">
        <v>144.47999999999999</v>
      </c>
      <c r="C126" t="s">
        <v>41</v>
      </c>
    </row>
    <row r="127" spans="1:3" x14ac:dyDescent="0.3">
      <c r="A127" t="s">
        <v>184</v>
      </c>
      <c r="B127" s="83">
        <v>142.88</v>
      </c>
      <c r="C127" t="s">
        <v>41</v>
      </c>
    </row>
    <row r="128" spans="1:3" x14ac:dyDescent="0.3">
      <c r="A128" t="s">
        <v>278</v>
      </c>
      <c r="B128" s="83">
        <v>132</v>
      </c>
      <c r="C128" t="s">
        <v>41</v>
      </c>
    </row>
    <row r="129" spans="1:3" x14ac:dyDescent="0.3">
      <c r="A129" t="s">
        <v>279</v>
      </c>
      <c r="B129" s="83">
        <v>123.9</v>
      </c>
      <c r="C129" t="s">
        <v>41</v>
      </c>
    </row>
    <row r="130" spans="1:3" x14ac:dyDescent="0.3">
      <c r="A130" t="s">
        <v>48</v>
      </c>
      <c r="B130" s="83">
        <v>117.8</v>
      </c>
      <c r="C130" t="s">
        <v>41</v>
      </c>
    </row>
    <row r="131" spans="1:3" x14ac:dyDescent="0.3">
      <c r="A131" t="s">
        <v>298</v>
      </c>
      <c r="B131" s="83">
        <v>103</v>
      </c>
      <c r="C131" t="s">
        <v>41</v>
      </c>
    </row>
    <row r="132" spans="1:3" x14ac:dyDescent="0.3">
      <c r="A132" t="s">
        <v>148</v>
      </c>
      <c r="B132" s="83">
        <v>80.680000000000007</v>
      </c>
      <c r="C132" t="s">
        <v>41</v>
      </c>
    </row>
    <row r="133" spans="1:3" x14ac:dyDescent="0.3">
      <c r="A133" t="s">
        <v>338</v>
      </c>
      <c r="B133" s="83">
        <v>80.599999999999994</v>
      </c>
      <c r="C133" t="s">
        <v>41</v>
      </c>
    </row>
    <row r="134" spans="1:3" x14ac:dyDescent="0.3">
      <c r="A134" t="s">
        <v>296</v>
      </c>
      <c r="B134" s="83">
        <v>75</v>
      </c>
      <c r="C134" t="s">
        <v>41</v>
      </c>
    </row>
    <row r="135" spans="1:3" x14ac:dyDescent="0.3">
      <c r="A135" t="s">
        <v>125</v>
      </c>
      <c r="B135" s="83">
        <v>74.83</v>
      </c>
      <c r="C135" t="s">
        <v>41</v>
      </c>
    </row>
    <row r="136" spans="1:3" x14ac:dyDescent="0.3">
      <c r="A136" t="s">
        <v>141</v>
      </c>
      <c r="B136" s="83">
        <v>74.150000000000006</v>
      </c>
      <c r="C136" t="s">
        <v>41</v>
      </c>
    </row>
    <row r="137" spans="1:3" x14ac:dyDescent="0.3">
      <c r="A137" t="s">
        <v>135</v>
      </c>
      <c r="B137" s="83">
        <v>74.150000000000006</v>
      </c>
      <c r="C137" t="s">
        <v>41</v>
      </c>
    </row>
    <row r="138" spans="1:3" x14ac:dyDescent="0.3">
      <c r="A138" t="s">
        <v>282</v>
      </c>
      <c r="B138" s="83">
        <v>69.75</v>
      </c>
      <c r="C138" t="s">
        <v>41</v>
      </c>
    </row>
    <row r="139" spans="1:3" x14ac:dyDescent="0.3">
      <c r="A139" t="s">
        <v>144</v>
      </c>
      <c r="B139" s="83">
        <v>66</v>
      </c>
      <c r="C139" t="s">
        <v>41</v>
      </c>
    </row>
    <row r="140" spans="1:3" x14ac:dyDescent="0.3">
      <c r="A140" t="s">
        <v>269</v>
      </c>
      <c r="B140" s="83">
        <v>65.209999999999994</v>
      </c>
      <c r="C140" t="s">
        <v>41</v>
      </c>
    </row>
    <row r="141" spans="1:3" x14ac:dyDescent="0.3">
      <c r="A141" t="s">
        <v>312</v>
      </c>
      <c r="B141" s="83">
        <v>64.400000000000006</v>
      </c>
      <c r="C141" t="s">
        <v>41</v>
      </c>
    </row>
    <row r="142" spans="1:3" x14ac:dyDescent="0.3">
      <c r="A142" t="s">
        <v>274</v>
      </c>
      <c r="B142" s="83">
        <v>61.05</v>
      </c>
      <c r="C142" t="s">
        <v>41</v>
      </c>
    </row>
    <row r="143" spans="1:3" x14ac:dyDescent="0.3">
      <c r="A143" t="s">
        <v>96</v>
      </c>
      <c r="B143" s="83">
        <v>53.52</v>
      </c>
      <c r="C143" t="s">
        <v>41</v>
      </c>
    </row>
    <row r="144" spans="1:3" x14ac:dyDescent="0.3">
      <c r="A144" t="s">
        <v>60</v>
      </c>
      <c r="B144" s="83">
        <v>53.22</v>
      </c>
      <c r="C144" t="s">
        <v>41</v>
      </c>
    </row>
    <row r="145" spans="1:3" x14ac:dyDescent="0.3">
      <c r="A145" t="s">
        <v>244</v>
      </c>
      <c r="B145" s="83">
        <v>52.81</v>
      </c>
      <c r="C145" t="s">
        <v>41</v>
      </c>
    </row>
    <row r="146" spans="1:3" x14ac:dyDescent="0.3">
      <c r="A146" t="s">
        <v>118</v>
      </c>
      <c r="B146" s="83">
        <v>49.55</v>
      </c>
      <c r="C146" t="s">
        <v>41</v>
      </c>
    </row>
    <row r="147" spans="1:3" x14ac:dyDescent="0.3">
      <c r="A147" t="s">
        <v>66</v>
      </c>
      <c r="B147" s="83">
        <v>46</v>
      </c>
      <c r="C147" t="s">
        <v>41</v>
      </c>
    </row>
    <row r="148" spans="1:3" x14ac:dyDescent="0.3">
      <c r="A148" t="s">
        <v>233</v>
      </c>
      <c r="B148" s="83">
        <v>42.34</v>
      </c>
      <c r="C148" t="s">
        <v>41</v>
      </c>
    </row>
    <row r="149" spans="1:3" x14ac:dyDescent="0.3">
      <c r="A149" t="s">
        <v>147</v>
      </c>
      <c r="B149" s="83">
        <v>40.409999999999997</v>
      </c>
      <c r="C149" t="s">
        <v>41</v>
      </c>
    </row>
    <row r="150" spans="1:3" x14ac:dyDescent="0.3">
      <c r="A150" t="s">
        <v>256</v>
      </c>
      <c r="B150" s="83">
        <v>39.94</v>
      </c>
      <c r="C150" t="s">
        <v>41</v>
      </c>
    </row>
    <row r="151" spans="1:3" x14ac:dyDescent="0.3">
      <c r="A151" t="s">
        <v>212</v>
      </c>
      <c r="B151" s="83">
        <v>36</v>
      </c>
      <c r="C151" t="s">
        <v>41</v>
      </c>
    </row>
    <row r="152" spans="1:3" x14ac:dyDescent="0.3">
      <c r="A152" t="s">
        <v>211</v>
      </c>
      <c r="B152" s="83">
        <v>30</v>
      </c>
      <c r="C152" t="s">
        <v>41</v>
      </c>
    </row>
    <row r="153" spans="1:3" x14ac:dyDescent="0.3">
      <c r="A153" t="s">
        <v>137</v>
      </c>
      <c r="B153" s="83">
        <v>30</v>
      </c>
      <c r="C153" t="s">
        <v>41</v>
      </c>
    </row>
    <row r="154" spans="1:3" x14ac:dyDescent="0.3">
      <c r="A154" t="s">
        <v>259</v>
      </c>
      <c r="B154" s="83">
        <v>27.8</v>
      </c>
      <c r="C154" t="s">
        <v>41</v>
      </c>
    </row>
    <row r="155" spans="1:3" x14ac:dyDescent="0.3">
      <c r="A155" t="s">
        <v>239</v>
      </c>
      <c r="B155" s="83">
        <v>18.91</v>
      </c>
      <c r="C155" t="s">
        <v>41</v>
      </c>
    </row>
    <row r="156" spans="1:3" x14ac:dyDescent="0.3">
      <c r="A156" t="s">
        <v>204</v>
      </c>
      <c r="B156" s="83">
        <v>15.14</v>
      </c>
      <c r="C156" t="s">
        <v>41</v>
      </c>
    </row>
    <row r="157" spans="1:3" x14ac:dyDescent="0.3">
      <c r="A157" t="s">
        <v>51</v>
      </c>
      <c r="B157" s="83">
        <v>15.14</v>
      </c>
      <c r="C157" t="s">
        <v>41</v>
      </c>
    </row>
    <row r="158" spans="1:3" x14ac:dyDescent="0.3">
      <c r="A158" t="s">
        <v>87</v>
      </c>
      <c r="B158" s="83">
        <v>8.94</v>
      </c>
      <c r="C158" t="s">
        <v>41</v>
      </c>
    </row>
    <row r="159" spans="1:3" x14ac:dyDescent="0.3">
      <c r="A159" t="s">
        <v>333</v>
      </c>
      <c r="B159" s="83">
        <v>8.94</v>
      </c>
      <c r="C159" t="s">
        <v>41</v>
      </c>
    </row>
    <row r="160" spans="1:3" x14ac:dyDescent="0.3">
      <c r="A160" t="s">
        <v>93</v>
      </c>
      <c r="B160" s="83">
        <v>8.94</v>
      </c>
      <c r="C160" t="s">
        <v>41</v>
      </c>
    </row>
    <row r="161" spans="1:3" x14ac:dyDescent="0.3">
      <c r="A161" t="s">
        <v>289</v>
      </c>
      <c r="B161" s="83">
        <v>8.94</v>
      </c>
      <c r="C161" t="s">
        <v>41</v>
      </c>
    </row>
    <row r="162" spans="1:3" x14ac:dyDescent="0.3">
      <c r="A162" t="s">
        <v>343</v>
      </c>
      <c r="B162" s="83">
        <v>-123.47</v>
      </c>
      <c r="C162" t="s">
        <v>41</v>
      </c>
    </row>
    <row r="163" spans="1:3" x14ac:dyDescent="0.3">
      <c r="A163" t="s">
        <v>67</v>
      </c>
      <c r="B163" s="83">
        <v>110247.4</v>
      </c>
      <c r="C163" t="s">
        <v>42</v>
      </c>
    </row>
    <row r="164" spans="1:3" x14ac:dyDescent="0.3">
      <c r="A164" t="s">
        <v>84</v>
      </c>
      <c r="B164" s="83">
        <v>67757.460000000006</v>
      </c>
      <c r="C164" t="s">
        <v>42</v>
      </c>
    </row>
    <row r="165" spans="1:3" x14ac:dyDescent="0.3">
      <c r="A165" t="s">
        <v>63</v>
      </c>
      <c r="B165" s="83">
        <v>51511.21</v>
      </c>
      <c r="C165" t="s">
        <v>42</v>
      </c>
    </row>
    <row r="166" spans="1:3" x14ac:dyDescent="0.3">
      <c r="A166" t="s">
        <v>55</v>
      </c>
      <c r="B166" s="83">
        <v>50400</v>
      </c>
      <c r="C166" t="s">
        <v>42</v>
      </c>
    </row>
    <row r="167" spans="1:3" x14ac:dyDescent="0.3">
      <c r="A167" t="s">
        <v>128</v>
      </c>
      <c r="B167" s="83">
        <v>28807.16</v>
      </c>
      <c r="C167" t="s">
        <v>42</v>
      </c>
    </row>
    <row r="168" spans="1:3" x14ac:dyDescent="0.3">
      <c r="A168" t="s">
        <v>64</v>
      </c>
      <c r="B168" s="83">
        <v>25656</v>
      </c>
      <c r="C168" t="s">
        <v>42</v>
      </c>
    </row>
    <row r="169" spans="1:3" x14ac:dyDescent="0.3">
      <c r="A169" t="s">
        <v>54</v>
      </c>
      <c r="B169" s="83">
        <v>23734.73</v>
      </c>
      <c r="C169" t="s">
        <v>42</v>
      </c>
    </row>
    <row r="170" spans="1:3" x14ac:dyDescent="0.3">
      <c r="A170" t="s">
        <v>156</v>
      </c>
      <c r="B170" s="83">
        <v>20522</v>
      </c>
      <c r="C170" t="s">
        <v>42</v>
      </c>
    </row>
    <row r="171" spans="1:3" x14ac:dyDescent="0.3">
      <c r="A171" t="s">
        <v>328</v>
      </c>
      <c r="B171" s="83">
        <v>19000.05</v>
      </c>
      <c r="C171" t="s">
        <v>42</v>
      </c>
    </row>
    <row r="172" spans="1:3" x14ac:dyDescent="0.3">
      <c r="A172" t="s">
        <v>189</v>
      </c>
      <c r="B172" s="83">
        <v>17262.87</v>
      </c>
      <c r="C172" t="s">
        <v>42</v>
      </c>
    </row>
    <row r="173" spans="1:3" x14ac:dyDescent="0.3">
      <c r="A173" t="s">
        <v>92</v>
      </c>
      <c r="B173" s="83">
        <v>15852.34</v>
      </c>
      <c r="C173" t="s">
        <v>42</v>
      </c>
    </row>
    <row r="174" spans="1:3" x14ac:dyDescent="0.3">
      <c r="A174" t="s">
        <v>229</v>
      </c>
      <c r="B174" s="83">
        <v>13684.24</v>
      </c>
      <c r="C174" t="s">
        <v>42</v>
      </c>
    </row>
    <row r="175" spans="1:3" x14ac:dyDescent="0.3">
      <c r="A175" t="s">
        <v>281</v>
      </c>
      <c r="B175" s="83">
        <v>12800</v>
      </c>
      <c r="C175" t="s">
        <v>42</v>
      </c>
    </row>
    <row r="176" spans="1:3" x14ac:dyDescent="0.3">
      <c r="A176" t="s">
        <v>339</v>
      </c>
      <c r="B176" s="83">
        <v>12138.13</v>
      </c>
      <c r="C176" t="s">
        <v>42</v>
      </c>
    </row>
    <row r="177" spans="1:3" x14ac:dyDescent="0.3">
      <c r="A177" t="s">
        <v>154</v>
      </c>
      <c r="B177" s="83">
        <v>11491.69</v>
      </c>
      <c r="C177" t="s">
        <v>42</v>
      </c>
    </row>
    <row r="178" spans="1:3" x14ac:dyDescent="0.3">
      <c r="A178" t="s">
        <v>68</v>
      </c>
      <c r="B178" s="83">
        <v>11237.02</v>
      </c>
      <c r="C178" t="s">
        <v>42</v>
      </c>
    </row>
    <row r="179" spans="1:3" x14ac:dyDescent="0.3">
      <c r="A179" t="s">
        <v>94</v>
      </c>
      <c r="B179" s="83">
        <v>10556.7</v>
      </c>
      <c r="C179" t="s">
        <v>42</v>
      </c>
    </row>
    <row r="180" spans="1:3" x14ac:dyDescent="0.3">
      <c r="A180" t="s">
        <v>135</v>
      </c>
      <c r="B180" s="83">
        <v>10200</v>
      </c>
      <c r="C180" t="s">
        <v>42</v>
      </c>
    </row>
    <row r="181" spans="1:3" x14ac:dyDescent="0.3">
      <c r="A181" t="s">
        <v>72</v>
      </c>
      <c r="B181" s="83">
        <v>9877.26</v>
      </c>
      <c r="C181" t="s">
        <v>42</v>
      </c>
    </row>
    <row r="182" spans="1:3" x14ac:dyDescent="0.3">
      <c r="A182" t="s">
        <v>119</v>
      </c>
      <c r="B182" s="83">
        <v>9708.42</v>
      </c>
      <c r="C182" t="s">
        <v>42</v>
      </c>
    </row>
    <row r="183" spans="1:3" x14ac:dyDescent="0.3">
      <c r="A183" t="s">
        <v>326</v>
      </c>
      <c r="B183" s="83">
        <v>8276.7800000000007</v>
      </c>
      <c r="C183" t="s">
        <v>42</v>
      </c>
    </row>
    <row r="184" spans="1:3" x14ac:dyDescent="0.3">
      <c r="A184" t="s">
        <v>115</v>
      </c>
      <c r="B184" s="83">
        <v>8191.94</v>
      </c>
      <c r="C184" t="s">
        <v>42</v>
      </c>
    </row>
    <row r="185" spans="1:3" x14ac:dyDescent="0.3">
      <c r="A185" t="s">
        <v>240</v>
      </c>
      <c r="B185" s="83">
        <v>7482.33</v>
      </c>
      <c r="C185" t="s">
        <v>42</v>
      </c>
    </row>
    <row r="186" spans="1:3" x14ac:dyDescent="0.3">
      <c r="A186" t="s">
        <v>56</v>
      </c>
      <c r="B186" s="83">
        <v>7161.27</v>
      </c>
      <c r="C186" t="s">
        <v>42</v>
      </c>
    </row>
    <row r="187" spans="1:3" x14ac:dyDescent="0.3">
      <c r="A187" t="s">
        <v>245</v>
      </c>
      <c r="B187" s="83">
        <v>6499.95</v>
      </c>
      <c r="C187" t="s">
        <v>42</v>
      </c>
    </row>
    <row r="188" spans="1:3" x14ac:dyDescent="0.3">
      <c r="A188" t="s">
        <v>285</v>
      </c>
      <c r="B188" s="83">
        <v>6499</v>
      </c>
      <c r="C188" t="s">
        <v>42</v>
      </c>
    </row>
    <row r="189" spans="1:3" x14ac:dyDescent="0.3">
      <c r="A189" t="s">
        <v>106</v>
      </c>
      <c r="B189" s="83">
        <v>6104.01</v>
      </c>
      <c r="C189" t="s">
        <v>42</v>
      </c>
    </row>
    <row r="190" spans="1:3" x14ac:dyDescent="0.3">
      <c r="A190" t="s">
        <v>112</v>
      </c>
      <c r="B190" s="83">
        <v>5945.12</v>
      </c>
      <c r="C190" t="s">
        <v>42</v>
      </c>
    </row>
    <row r="191" spans="1:3" x14ac:dyDescent="0.3">
      <c r="A191" t="s">
        <v>138</v>
      </c>
      <c r="B191" s="83">
        <v>5785.28</v>
      </c>
      <c r="C191" t="s">
        <v>42</v>
      </c>
    </row>
    <row r="192" spans="1:3" x14ac:dyDescent="0.3">
      <c r="A192" t="s">
        <v>201</v>
      </c>
      <c r="B192" s="83">
        <v>5254.05</v>
      </c>
      <c r="C192" t="s">
        <v>42</v>
      </c>
    </row>
    <row r="193" spans="1:3" x14ac:dyDescent="0.3">
      <c r="A193" t="s">
        <v>152</v>
      </c>
      <c r="B193" s="83">
        <v>4613.71</v>
      </c>
      <c r="C193" t="s">
        <v>42</v>
      </c>
    </row>
    <row r="194" spans="1:3" x14ac:dyDescent="0.3">
      <c r="A194" t="s">
        <v>139</v>
      </c>
      <c r="B194" s="83">
        <v>4441.0200000000004</v>
      </c>
      <c r="C194" t="s">
        <v>42</v>
      </c>
    </row>
    <row r="195" spans="1:3" x14ac:dyDescent="0.3">
      <c r="A195" t="s">
        <v>65</v>
      </c>
      <c r="B195" s="83">
        <v>4418.71</v>
      </c>
      <c r="C195" t="s">
        <v>42</v>
      </c>
    </row>
    <row r="196" spans="1:3" x14ac:dyDescent="0.3">
      <c r="A196" t="s">
        <v>69</v>
      </c>
      <c r="B196" s="83">
        <v>4202</v>
      </c>
      <c r="C196" t="s">
        <v>42</v>
      </c>
    </row>
    <row r="197" spans="1:3" x14ac:dyDescent="0.3">
      <c r="A197" t="s">
        <v>111</v>
      </c>
      <c r="B197" s="83">
        <v>4078.99</v>
      </c>
      <c r="C197" t="s">
        <v>42</v>
      </c>
    </row>
    <row r="198" spans="1:3" x14ac:dyDescent="0.3">
      <c r="A198" t="s">
        <v>308</v>
      </c>
      <c r="B198" s="83">
        <v>4066.38</v>
      </c>
      <c r="C198" t="s">
        <v>42</v>
      </c>
    </row>
    <row r="199" spans="1:3" x14ac:dyDescent="0.3">
      <c r="A199" t="s">
        <v>108</v>
      </c>
      <c r="B199" s="83">
        <v>4023.51</v>
      </c>
      <c r="C199" t="s">
        <v>42</v>
      </c>
    </row>
    <row r="200" spans="1:3" x14ac:dyDescent="0.3">
      <c r="A200" t="s">
        <v>300</v>
      </c>
      <c r="B200" s="83">
        <v>4000</v>
      </c>
      <c r="C200" t="s">
        <v>42</v>
      </c>
    </row>
    <row r="201" spans="1:3" x14ac:dyDescent="0.3">
      <c r="A201" t="s">
        <v>104</v>
      </c>
      <c r="B201" s="83">
        <v>3399</v>
      </c>
      <c r="C201" t="s">
        <v>42</v>
      </c>
    </row>
    <row r="202" spans="1:3" x14ac:dyDescent="0.3">
      <c r="A202" t="s">
        <v>143</v>
      </c>
      <c r="B202" s="83">
        <v>2855.26</v>
      </c>
      <c r="C202" t="s">
        <v>42</v>
      </c>
    </row>
    <row r="203" spans="1:3" x14ac:dyDescent="0.3">
      <c r="A203" t="s">
        <v>193</v>
      </c>
      <c r="B203" s="83">
        <v>2807.82</v>
      </c>
      <c r="C203" t="s">
        <v>42</v>
      </c>
    </row>
    <row r="204" spans="1:3" x14ac:dyDescent="0.3">
      <c r="A204" t="s">
        <v>290</v>
      </c>
      <c r="B204" s="83">
        <v>2649.6</v>
      </c>
      <c r="C204" t="s">
        <v>42</v>
      </c>
    </row>
    <row r="205" spans="1:3" x14ac:dyDescent="0.3">
      <c r="A205" t="s">
        <v>236</v>
      </c>
      <c r="B205" s="83">
        <v>2422.3000000000002</v>
      </c>
      <c r="C205" t="s">
        <v>42</v>
      </c>
    </row>
    <row r="206" spans="1:3" x14ac:dyDescent="0.3">
      <c r="A206" t="s">
        <v>120</v>
      </c>
      <c r="B206" s="83">
        <v>2354</v>
      </c>
      <c r="C206" t="s">
        <v>42</v>
      </c>
    </row>
    <row r="207" spans="1:3" x14ac:dyDescent="0.3">
      <c r="A207" t="s">
        <v>66</v>
      </c>
      <c r="B207" s="83">
        <v>2322.85</v>
      </c>
      <c r="C207" t="s">
        <v>42</v>
      </c>
    </row>
    <row r="208" spans="1:3" x14ac:dyDescent="0.3">
      <c r="A208" t="s">
        <v>325</v>
      </c>
      <c r="B208" s="83">
        <v>2237.12</v>
      </c>
      <c r="C208" t="s">
        <v>42</v>
      </c>
    </row>
    <row r="209" spans="1:3" x14ac:dyDescent="0.3">
      <c r="A209" t="s">
        <v>52</v>
      </c>
      <c r="B209" s="83">
        <v>2181.1799999999998</v>
      </c>
      <c r="C209" t="s">
        <v>42</v>
      </c>
    </row>
    <row r="210" spans="1:3" x14ac:dyDescent="0.3">
      <c r="A210" t="s">
        <v>121</v>
      </c>
      <c r="B210" s="83">
        <v>2144.7800000000002</v>
      </c>
      <c r="C210" t="s">
        <v>42</v>
      </c>
    </row>
    <row r="211" spans="1:3" x14ac:dyDescent="0.3">
      <c r="A211" t="s">
        <v>142</v>
      </c>
      <c r="B211" s="83">
        <v>1924.65</v>
      </c>
      <c r="C211" t="s">
        <v>42</v>
      </c>
    </row>
    <row r="212" spans="1:3" x14ac:dyDescent="0.3">
      <c r="A212" t="s">
        <v>148</v>
      </c>
      <c r="B212" s="83">
        <v>1916.24</v>
      </c>
      <c r="C212" t="s">
        <v>42</v>
      </c>
    </row>
    <row r="213" spans="1:3" x14ac:dyDescent="0.3">
      <c r="A213" t="s">
        <v>110</v>
      </c>
      <c r="B213" s="83">
        <v>1878.75</v>
      </c>
      <c r="C213" t="s">
        <v>42</v>
      </c>
    </row>
    <row r="214" spans="1:3" x14ac:dyDescent="0.3">
      <c r="A214" t="s">
        <v>145</v>
      </c>
      <c r="B214" s="83">
        <v>1855.82</v>
      </c>
      <c r="C214" t="s">
        <v>42</v>
      </c>
    </row>
    <row r="215" spans="1:3" x14ac:dyDescent="0.3">
      <c r="A215" t="s">
        <v>101</v>
      </c>
      <c r="B215" s="83">
        <v>1787.07</v>
      </c>
      <c r="C215" t="s">
        <v>42</v>
      </c>
    </row>
    <row r="216" spans="1:3" x14ac:dyDescent="0.3">
      <c r="A216" t="s">
        <v>62</v>
      </c>
      <c r="B216" s="83">
        <v>1743.38</v>
      </c>
      <c r="C216" t="s">
        <v>42</v>
      </c>
    </row>
    <row r="217" spans="1:3" x14ac:dyDescent="0.3">
      <c r="A217" t="s">
        <v>50</v>
      </c>
      <c r="B217" s="83">
        <v>1713.34</v>
      </c>
      <c r="C217" t="s">
        <v>42</v>
      </c>
    </row>
    <row r="218" spans="1:3" x14ac:dyDescent="0.3">
      <c r="A218" t="s">
        <v>254</v>
      </c>
      <c r="B218" s="83">
        <v>1655.92</v>
      </c>
      <c r="C218" t="s">
        <v>42</v>
      </c>
    </row>
    <row r="219" spans="1:3" x14ac:dyDescent="0.3">
      <c r="A219" t="s">
        <v>102</v>
      </c>
      <c r="B219" s="83">
        <v>1637.02</v>
      </c>
      <c r="C219" t="s">
        <v>42</v>
      </c>
    </row>
    <row r="220" spans="1:3" x14ac:dyDescent="0.3">
      <c r="A220" t="s">
        <v>130</v>
      </c>
      <c r="B220" s="83">
        <v>1612.5</v>
      </c>
      <c r="C220" t="s">
        <v>42</v>
      </c>
    </row>
    <row r="221" spans="1:3" x14ac:dyDescent="0.3">
      <c r="A221" t="s">
        <v>185</v>
      </c>
      <c r="B221" s="83">
        <v>1577.54</v>
      </c>
      <c r="C221" t="s">
        <v>42</v>
      </c>
    </row>
    <row r="222" spans="1:3" x14ac:dyDescent="0.3">
      <c r="A222" t="s">
        <v>304</v>
      </c>
      <c r="B222" s="83">
        <v>1567.93</v>
      </c>
      <c r="C222" t="s">
        <v>42</v>
      </c>
    </row>
    <row r="223" spans="1:3" x14ac:dyDescent="0.3">
      <c r="A223" t="s">
        <v>279</v>
      </c>
      <c r="B223" s="83">
        <v>1529</v>
      </c>
      <c r="C223" t="s">
        <v>42</v>
      </c>
    </row>
    <row r="224" spans="1:3" x14ac:dyDescent="0.3">
      <c r="A224" t="s">
        <v>82</v>
      </c>
      <c r="B224" s="83">
        <v>1470</v>
      </c>
      <c r="C224" t="s">
        <v>42</v>
      </c>
    </row>
    <row r="225" spans="1:3" x14ac:dyDescent="0.3">
      <c r="A225" t="s">
        <v>107</v>
      </c>
      <c r="B225" s="83">
        <v>1440</v>
      </c>
      <c r="C225" t="s">
        <v>42</v>
      </c>
    </row>
    <row r="226" spans="1:3" x14ac:dyDescent="0.3">
      <c r="A226" t="s">
        <v>307</v>
      </c>
      <c r="B226" s="83">
        <v>1435.86</v>
      </c>
      <c r="C226" t="s">
        <v>42</v>
      </c>
    </row>
    <row r="227" spans="1:3" x14ac:dyDescent="0.3">
      <c r="A227" t="s">
        <v>194</v>
      </c>
      <c r="B227" s="83">
        <v>1416.02</v>
      </c>
      <c r="C227" t="s">
        <v>42</v>
      </c>
    </row>
    <row r="228" spans="1:3" x14ac:dyDescent="0.3">
      <c r="A228" t="s">
        <v>71</v>
      </c>
      <c r="B228" s="83">
        <v>1312.02</v>
      </c>
      <c r="C228" t="s">
        <v>42</v>
      </c>
    </row>
    <row r="229" spans="1:3" x14ac:dyDescent="0.3">
      <c r="A229" t="s">
        <v>311</v>
      </c>
      <c r="B229" s="83">
        <v>1276.1500000000001</v>
      </c>
      <c r="C229" t="s">
        <v>42</v>
      </c>
    </row>
    <row r="230" spans="1:3" x14ac:dyDescent="0.3">
      <c r="A230" t="s">
        <v>277</v>
      </c>
      <c r="B230" s="83">
        <v>1266.25</v>
      </c>
      <c r="C230" t="s">
        <v>42</v>
      </c>
    </row>
    <row r="231" spans="1:3" x14ac:dyDescent="0.3">
      <c r="A231" t="s">
        <v>129</v>
      </c>
      <c r="B231" s="83">
        <v>1182.57</v>
      </c>
      <c r="C231" t="s">
        <v>42</v>
      </c>
    </row>
    <row r="232" spans="1:3" x14ac:dyDescent="0.3">
      <c r="A232" t="s">
        <v>74</v>
      </c>
      <c r="B232" s="83">
        <v>1009.4</v>
      </c>
      <c r="C232" t="s">
        <v>42</v>
      </c>
    </row>
    <row r="233" spans="1:3" x14ac:dyDescent="0.3">
      <c r="A233" t="s">
        <v>269</v>
      </c>
      <c r="B233" s="83">
        <v>985.92</v>
      </c>
      <c r="C233" t="s">
        <v>42</v>
      </c>
    </row>
    <row r="234" spans="1:3" x14ac:dyDescent="0.3">
      <c r="A234" t="s">
        <v>257</v>
      </c>
      <c r="B234" s="83">
        <v>974</v>
      </c>
      <c r="C234" t="s">
        <v>42</v>
      </c>
    </row>
    <row r="235" spans="1:3" x14ac:dyDescent="0.3">
      <c r="A235" t="s">
        <v>85</v>
      </c>
      <c r="B235" s="83">
        <v>928.31</v>
      </c>
      <c r="C235" t="s">
        <v>42</v>
      </c>
    </row>
    <row r="236" spans="1:3" x14ac:dyDescent="0.3">
      <c r="A236" t="s">
        <v>250</v>
      </c>
      <c r="B236" s="83">
        <v>911.44</v>
      </c>
      <c r="C236" t="s">
        <v>42</v>
      </c>
    </row>
    <row r="237" spans="1:3" x14ac:dyDescent="0.3">
      <c r="A237" t="s">
        <v>283</v>
      </c>
      <c r="B237" s="83">
        <v>907.5</v>
      </c>
      <c r="C237" t="s">
        <v>42</v>
      </c>
    </row>
    <row r="238" spans="1:3" x14ac:dyDescent="0.3">
      <c r="A238" t="s">
        <v>289</v>
      </c>
      <c r="B238" s="83">
        <v>890.1</v>
      </c>
      <c r="C238" t="s">
        <v>42</v>
      </c>
    </row>
    <row r="239" spans="1:3" x14ac:dyDescent="0.3">
      <c r="A239" t="s">
        <v>113</v>
      </c>
      <c r="B239" s="83">
        <v>865.58</v>
      </c>
      <c r="C239" t="s">
        <v>42</v>
      </c>
    </row>
    <row r="240" spans="1:3" x14ac:dyDescent="0.3">
      <c r="A240" t="s">
        <v>247</v>
      </c>
      <c r="B240" s="83">
        <v>829.4</v>
      </c>
      <c r="C240" t="s">
        <v>42</v>
      </c>
    </row>
    <row r="241" spans="1:3" x14ac:dyDescent="0.3">
      <c r="A241" t="s">
        <v>330</v>
      </c>
      <c r="B241" s="83">
        <v>808.96</v>
      </c>
      <c r="C241" t="s">
        <v>42</v>
      </c>
    </row>
    <row r="242" spans="1:3" x14ac:dyDescent="0.3">
      <c r="A242" t="s">
        <v>343</v>
      </c>
      <c r="B242" s="83">
        <v>803.72</v>
      </c>
      <c r="C242" t="s">
        <v>42</v>
      </c>
    </row>
    <row r="243" spans="1:3" x14ac:dyDescent="0.3">
      <c r="A243" t="s">
        <v>255</v>
      </c>
      <c r="B243" s="83">
        <v>793.03</v>
      </c>
      <c r="C243" t="s">
        <v>42</v>
      </c>
    </row>
    <row r="244" spans="1:3" x14ac:dyDescent="0.3">
      <c r="A244" t="s">
        <v>287</v>
      </c>
      <c r="B244" s="83">
        <v>748</v>
      </c>
      <c r="C244" t="s">
        <v>42</v>
      </c>
    </row>
    <row r="245" spans="1:3" x14ac:dyDescent="0.3">
      <c r="A245" t="s">
        <v>90</v>
      </c>
      <c r="B245" s="83">
        <v>738.6</v>
      </c>
      <c r="C245" t="s">
        <v>42</v>
      </c>
    </row>
    <row r="246" spans="1:3" x14ac:dyDescent="0.3">
      <c r="A246" t="s">
        <v>188</v>
      </c>
      <c r="B246" s="83">
        <v>737.01</v>
      </c>
      <c r="C246" t="s">
        <v>42</v>
      </c>
    </row>
    <row r="247" spans="1:3" x14ac:dyDescent="0.3">
      <c r="A247" t="s">
        <v>251</v>
      </c>
      <c r="B247" s="83">
        <v>733</v>
      </c>
      <c r="C247" t="s">
        <v>42</v>
      </c>
    </row>
    <row r="248" spans="1:3" x14ac:dyDescent="0.3">
      <c r="A248" t="s">
        <v>259</v>
      </c>
      <c r="B248" s="83">
        <v>708</v>
      </c>
      <c r="C248" t="s">
        <v>42</v>
      </c>
    </row>
    <row r="249" spans="1:3" x14ac:dyDescent="0.3">
      <c r="A249" t="s">
        <v>133</v>
      </c>
      <c r="B249" s="83">
        <v>612.5</v>
      </c>
      <c r="C249" t="s">
        <v>42</v>
      </c>
    </row>
    <row r="250" spans="1:3" x14ac:dyDescent="0.3">
      <c r="A250" t="s">
        <v>225</v>
      </c>
      <c r="B250" s="83">
        <v>602.1</v>
      </c>
      <c r="C250" t="s">
        <v>42</v>
      </c>
    </row>
    <row r="251" spans="1:3" x14ac:dyDescent="0.3">
      <c r="A251" t="s">
        <v>207</v>
      </c>
      <c r="B251" s="83">
        <v>586</v>
      </c>
      <c r="C251" t="s">
        <v>42</v>
      </c>
    </row>
    <row r="252" spans="1:3" x14ac:dyDescent="0.3">
      <c r="A252" t="s">
        <v>49</v>
      </c>
      <c r="B252" s="83">
        <v>562.02</v>
      </c>
      <c r="C252" t="s">
        <v>42</v>
      </c>
    </row>
    <row r="253" spans="1:3" x14ac:dyDescent="0.3">
      <c r="A253" t="s">
        <v>126</v>
      </c>
      <c r="B253" s="83">
        <v>552.80999999999995</v>
      </c>
      <c r="C253" t="s">
        <v>42</v>
      </c>
    </row>
    <row r="254" spans="1:3" x14ac:dyDescent="0.3">
      <c r="A254" t="s">
        <v>146</v>
      </c>
      <c r="B254" s="83">
        <v>550.79999999999995</v>
      </c>
      <c r="C254" t="s">
        <v>42</v>
      </c>
    </row>
    <row r="255" spans="1:3" x14ac:dyDescent="0.3">
      <c r="A255" t="s">
        <v>157</v>
      </c>
      <c r="B255" s="83">
        <v>547.98</v>
      </c>
      <c r="C255" t="s">
        <v>42</v>
      </c>
    </row>
    <row r="256" spans="1:3" x14ac:dyDescent="0.3">
      <c r="A256" t="s">
        <v>81</v>
      </c>
      <c r="B256" s="83">
        <v>528.57000000000005</v>
      </c>
      <c r="C256" t="s">
        <v>42</v>
      </c>
    </row>
    <row r="257" spans="1:3" x14ac:dyDescent="0.3">
      <c r="A257" t="s">
        <v>241</v>
      </c>
      <c r="B257" s="83">
        <v>522.30999999999995</v>
      </c>
      <c r="C257" t="s">
        <v>42</v>
      </c>
    </row>
    <row r="258" spans="1:3" x14ac:dyDescent="0.3">
      <c r="A258" t="s">
        <v>244</v>
      </c>
      <c r="B258" s="83">
        <v>506</v>
      </c>
      <c r="C258" t="s">
        <v>42</v>
      </c>
    </row>
    <row r="259" spans="1:3" x14ac:dyDescent="0.3">
      <c r="A259" t="s">
        <v>51</v>
      </c>
      <c r="B259" s="83">
        <v>488.94</v>
      </c>
      <c r="C259" t="s">
        <v>42</v>
      </c>
    </row>
    <row r="260" spans="1:3" x14ac:dyDescent="0.3">
      <c r="A260" t="s">
        <v>109</v>
      </c>
      <c r="B260" s="83">
        <v>442.4</v>
      </c>
      <c r="C260" t="s">
        <v>42</v>
      </c>
    </row>
    <row r="261" spans="1:3" x14ac:dyDescent="0.3">
      <c r="A261" t="s">
        <v>222</v>
      </c>
      <c r="B261" s="83">
        <v>438.9</v>
      </c>
      <c r="C261" t="s">
        <v>42</v>
      </c>
    </row>
    <row r="262" spans="1:3" x14ac:dyDescent="0.3">
      <c r="A262" t="s">
        <v>224</v>
      </c>
      <c r="B262" s="83">
        <v>411.74</v>
      </c>
      <c r="C262" t="s">
        <v>42</v>
      </c>
    </row>
    <row r="263" spans="1:3" x14ac:dyDescent="0.3">
      <c r="A263" t="s">
        <v>97</v>
      </c>
      <c r="B263" s="83">
        <v>405.33</v>
      </c>
      <c r="C263" t="s">
        <v>42</v>
      </c>
    </row>
    <row r="264" spans="1:3" x14ac:dyDescent="0.3">
      <c r="A264" t="s">
        <v>266</v>
      </c>
      <c r="B264" s="83">
        <v>400</v>
      </c>
      <c r="C264" t="s">
        <v>42</v>
      </c>
    </row>
    <row r="265" spans="1:3" x14ac:dyDescent="0.3">
      <c r="A265" t="s">
        <v>216</v>
      </c>
      <c r="B265" s="83">
        <v>396</v>
      </c>
      <c r="C265" t="s">
        <v>42</v>
      </c>
    </row>
    <row r="266" spans="1:3" x14ac:dyDescent="0.3">
      <c r="A266" t="s">
        <v>260</v>
      </c>
      <c r="B266" s="83">
        <v>395</v>
      </c>
      <c r="C266" t="s">
        <v>42</v>
      </c>
    </row>
    <row r="267" spans="1:3" x14ac:dyDescent="0.3">
      <c r="A267" t="s">
        <v>70</v>
      </c>
      <c r="B267" s="83">
        <v>386.83</v>
      </c>
      <c r="C267" t="s">
        <v>42</v>
      </c>
    </row>
    <row r="268" spans="1:3" x14ac:dyDescent="0.3">
      <c r="A268" t="s">
        <v>144</v>
      </c>
      <c r="B268" s="83">
        <v>376.48</v>
      </c>
      <c r="C268" t="s">
        <v>42</v>
      </c>
    </row>
    <row r="269" spans="1:3" x14ac:dyDescent="0.3">
      <c r="A269" t="s">
        <v>249</v>
      </c>
      <c r="B269" s="83">
        <v>372.1</v>
      </c>
      <c r="C269" t="s">
        <v>42</v>
      </c>
    </row>
    <row r="270" spans="1:3" x14ac:dyDescent="0.3">
      <c r="A270" t="s">
        <v>252</v>
      </c>
      <c r="B270" s="83">
        <v>371.6</v>
      </c>
      <c r="C270" t="s">
        <v>42</v>
      </c>
    </row>
    <row r="271" spans="1:3" x14ac:dyDescent="0.3">
      <c r="A271" t="s">
        <v>105</v>
      </c>
      <c r="B271" s="83">
        <v>339.28</v>
      </c>
      <c r="C271" t="s">
        <v>42</v>
      </c>
    </row>
    <row r="272" spans="1:3" x14ac:dyDescent="0.3">
      <c r="A272" t="s">
        <v>134</v>
      </c>
      <c r="B272" s="83">
        <v>334.95</v>
      </c>
      <c r="C272" t="s">
        <v>42</v>
      </c>
    </row>
    <row r="273" spans="1:3" x14ac:dyDescent="0.3">
      <c r="A273" t="s">
        <v>341</v>
      </c>
      <c r="B273" s="83">
        <v>329.69</v>
      </c>
      <c r="C273" t="s">
        <v>42</v>
      </c>
    </row>
    <row r="274" spans="1:3" x14ac:dyDescent="0.3">
      <c r="A274" t="s">
        <v>262</v>
      </c>
      <c r="B274" s="83">
        <v>329</v>
      </c>
      <c r="C274" t="s">
        <v>42</v>
      </c>
    </row>
    <row r="275" spans="1:3" x14ac:dyDescent="0.3">
      <c r="A275" t="s">
        <v>91</v>
      </c>
      <c r="B275" s="83">
        <v>322.99</v>
      </c>
      <c r="C275" t="s">
        <v>42</v>
      </c>
    </row>
    <row r="276" spans="1:3" x14ac:dyDescent="0.3">
      <c r="A276" t="s">
        <v>238</v>
      </c>
      <c r="B276" s="83">
        <v>315</v>
      </c>
      <c r="C276" t="s">
        <v>42</v>
      </c>
    </row>
    <row r="277" spans="1:3" x14ac:dyDescent="0.3">
      <c r="A277" t="s">
        <v>306</v>
      </c>
      <c r="B277" s="83">
        <v>297</v>
      </c>
      <c r="C277" t="s">
        <v>42</v>
      </c>
    </row>
    <row r="278" spans="1:3" x14ac:dyDescent="0.3">
      <c r="A278" t="s">
        <v>314</v>
      </c>
      <c r="B278" s="83">
        <v>291.97000000000003</v>
      </c>
      <c r="C278" t="s">
        <v>42</v>
      </c>
    </row>
    <row r="279" spans="1:3" x14ac:dyDescent="0.3">
      <c r="A279" t="s">
        <v>136</v>
      </c>
      <c r="B279" s="83">
        <v>275</v>
      </c>
      <c r="C279" t="s">
        <v>42</v>
      </c>
    </row>
    <row r="280" spans="1:3" x14ac:dyDescent="0.3">
      <c r="A280" t="s">
        <v>187</v>
      </c>
      <c r="B280" s="83">
        <v>266.97000000000003</v>
      </c>
      <c r="C280" t="s">
        <v>42</v>
      </c>
    </row>
    <row r="281" spans="1:3" x14ac:dyDescent="0.3">
      <c r="A281" t="s">
        <v>150</v>
      </c>
      <c r="B281" s="83">
        <v>261.75</v>
      </c>
      <c r="C281" t="s">
        <v>42</v>
      </c>
    </row>
    <row r="282" spans="1:3" x14ac:dyDescent="0.3">
      <c r="A282" t="s">
        <v>305</v>
      </c>
      <c r="B282" s="83">
        <v>253</v>
      </c>
      <c r="C282" t="s">
        <v>42</v>
      </c>
    </row>
    <row r="283" spans="1:3" x14ac:dyDescent="0.3">
      <c r="A283" t="s">
        <v>230</v>
      </c>
      <c r="B283" s="83">
        <v>240</v>
      </c>
      <c r="C283" t="s">
        <v>42</v>
      </c>
    </row>
    <row r="284" spans="1:3" x14ac:dyDescent="0.3">
      <c r="A284" t="s">
        <v>96</v>
      </c>
      <c r="B284" s="83">
        <v>234.5</v>
      </c>
      <c r="C284" t="s">
        <v>42</v>
      </c>
    </row>
    <row r="285" spans="1:3" x14ac:dyDescent="0.3">
      <c r="A285" t="s">
        <v>127</v>
      </c>
      <c r="B285" s="83">
        <v>226.14</v>
      </c>
      <c r="C285" t="s">
        <v>42</v>
      </c>
    </row>
    <row r="286" spans="1:3" x14ac:dyDescent="0.3">
      <c r="A286" t="s">
        <v>190</v>
      </c>
      <c r="B286" s="83">
        <v>218.93</v>
      </c>
      <c r="C286" t="s">
        <v>42</v>
      </c>
    </row>
    <row r="287" spans="1:3" x14ac:dyDescent="0.3">
      <c r="A287" t="s">
        <v>288</v>
      </c>
      <c r="B287" s="83">
        <v>213.33</v>
      </c>
      <c r="C287" t="s">
        <v>42</v>
      </c>
    </row>
    <row r="288" spans="1:3" x14ac:dyDescent="0.3">
      <c r="A288" t="s">
        <v>75</v>
      </c>
      <c r="B288" s="83">
        <v>212.56</v>
      </c>
      <c r="C288" t="s">
        <v>42</v>
      </c>
    </row>
    <row r="289" spans="1:3" x14ac:dyDescent="0.3">
      <c r="A289" t="s">
        <v>206</v>
      </c>
      <c r="B289" s="83">
        <v>196.65</v>
      </c>
      <c r="C289" t="s">
        <v>42</v>
      </c>
    </row>
    <row r="290" spans="1:3" x14ac:dyDescent="0.3">
      <c r="A290" t="s">
        <v>89</v>
      </c>
      <c r="B290" s="83">
        <v>182.07</v>
      </c>
      <c r="C290" t="s">
        <v>42</v>
      </c>
    </row>
    <row r="291" spans="1:3" x14ac:dyDescent="0.3">
      <c r="A291" t="s">
        <v>248</v>
      </c>
      <c r="B291" s="83">
        <v>181.86</v>
      </c>
      <c r="C291" t="s">
        <v>42</v>
      </c>
    </row>
    <row r="292" spans="1:3" x14ac:dyDescent="0.3">
      <c r="A292" t="s">
        <v>192</v>
      </c>
      <c r="B292" s="83">
        <v>175</v>
      </c>
      <c r="C292" t="s">
        <v>42</v>
      </c>
    </row>
    <row r="293" spans="1:3" x14ac:dyDescent="0.3">
      <c r="A293" t="s">
        <v>278</v>
      </c>
      <c r="B293" s="83">
        <v>160</v>
      </c>
      <c r="C293" t="s">
        <v>42</v>
      </c>
    </row>
    <row r="294" spans="1:3" x14ac:dyDescent="0.3">
      <c r="A294" t="s">
        <v>213</v>
      </c>
      <c r="B294" s="83">
        <v>158.4</v>
      </c>
      <c r="C294" t="s">
        <v>42</v>
      </c>
    </row>
    <row r="295" spans="1:3" x14ac:dyDescent="0.3">
      <c r="A295" t="s">
        <v>335</v>
      </c>
      <c r="B295" s="83">
        <v>149</v>
      </c>
      <c r="C295" t="s">
        <v>42</v>
      </c>
    </row>
    <row r="296" spans="1:3" x14ac:dyDescent="0.3">
      <c r="A296" t="s">
        <v>303</v>
      </c>
      <c r="B296" s="83">
        <v>141.9</v>
      </c>
      <c r="C296" t="s">
        <v>42</v>
      </c>
    </row>
    <row r="297" spans="1:3" x14ac:dyDescent="0.3">
      <c r="A297" t="s">
        <v>195</v>
      </c>
      <c r="B297" s="83">
        <v>141.80000000000001</v>
      </c>
      <c r="C297" t="s">
        <v>42</v>
      </c>
    </row>
    <row r="298" spans="1:3" x14ac:dyDescent="0.3">
      <c r="A298" t="s">
        <v>219</v>
      </c>
      <c r="B298" s="83">
        <v>139.94</v>
      </c>
      <c r="C298" t="s">
        <v>42</v>
      </c>
    </row>
    <row r="299" spans="1:3" x14ac:dyDescent="0.3">
      <c r="A299" t="s">
        <v>220</v>
      </c>
      <c r="B299" s="83">
        <v>129</v>
      </c>
      <c r="C299" t="s">
        <v>42</v>
      </c>
    </row>
    <row r="300" spans="1:3" x14ac:dyDescent="0.3">
      <c r="A300" t="s">
        <v>294</v>
      </c>
      <c r="B300" s="83">
        <v>125.5</v>
      </c>
      <c r="C300" t="s">
        <v>42</v>
      </c>
    </row>
    <row r="301" spans="1:3" x14ac:dyDescent="0.3">
      <c r="A301" t="s">
        <v>227</v>
      </c>
      <c r="B301" s="83">
        <v>123.02</v>
      </c>
      <c r="C301" t="s">
        <v>42</v>
      </c>
    </row>
    <row r="302" spans="1:3" x14ac:dyDescent="0.3">
      <c r="A302" t="s">
        <v>191</v>
      </c>
      <c r="B302" s="83">
        <v>115.53</v>
      </c>
      <c r="C302" t="s">
        <v>42</v>
      </c>
    </row>
    <row r="303" spans="1:3" x14ac:dyDescent="0.3">
      <c r="A303" t="s">
        <v>125</v>
      </c>
      <c r="B303" s="83">
        <v>114.11</v>
      </c>
      <c r="C303" t="s">
        <v>42</v>
      </c>
    </row>
    <row r="304" spans="1:3" x14ac:dyDescent="0.3">
      <c r="A304" t="s">
        <v>331</v>
      </c>
      <c r="B304" s="83">
        <v>108.5</v>
      </c>
      <c r="C304" t="s">
        <v>42</v>
      </c>
    </row>
    <row r="305" spans="1:3" x14ac:dyDescent="0.3">
      <c r="A305" t="s">
        <v>242</v>
      </c>
      <c r="B305" s="83">
        <v>104</v>
      </c>
      <c r="C305" t="s">
        <v>42</v>
      </c>
    </row>
    <row r="306" spans="1:3" x14ac:dyDescent="0.3">
      <c r="A306" t="s">
        <v>298</v>
      </c>
      <c r="B306" s="83">
        <v>103</v>
      </c>
      <c r="C306" t="s">
        <v>42</v>
      </c>
    </row>
    <row r="307" spans="1:3" x14ac:dyDescent="0.3">
      <c r="A307" t="s">
        <v>264</v>
      </c>
      <c r="B307" s="83">
        <v>99</v>
      </c>
      <c r="C307" t="s">
        <v>42</v>
      </c>
    </row>
    <row r="308" spans="1:3" x14ac:dyDescent="0.3">
      <c r="A308" t="s">
        <v>88</v>
      </c>
      <c r="B308" s="83">
        <v>98.14</v>
      </c>
      <c r="C308" t="s">
        <v>42</v>
      </c>
    </row>
    <row r="309" spans="1:3" x14ac:dyDescent="0.3">
      <c r="A309" t="s">
        <v>204</v>
      </c>
      <c r="B309" s="83">
        <v>90.87</v>
      </c>
      <c r="C309" t="s">
        <v>42</v>
      </c>
    </row>
    <row r="310" spans="1:3" x14ac:dyDescent="0.3">
      <c r="A310" t="s">
        <v>322</v>
      </c>
      <c r="B310" s="83">
        <v>90.73</v>
      </c>
      <c r="C310" t="s">
        <v>42</v>
      </c>
    </row>
    <row r="311" spans="1:3" x14ac:dyDescent="0.3">
      <c r="A311" t="s">
        <v>276</v>
      </c>
      <c r="B311" s="83">
        <v>89.29</v>
      </c>
      <c r="C311" t="s">
        <v>42</v>
      </c>
    </row>
    <row r="312" spans="1:3" x14ac:dyDescent="0.3">
      <c r="A312" t="s">
        <v>209</v>
      </c>
      <c r="B312" s="83">
        <v>70.849999999999994</v>
      </c>
      <c r="C312" t="s">
        <v>42</v>
      </c>
    </row>
    <row r="313" spans="1:3" x14ac:dyDescent="0.3">
      <c r="A313" t="s">
        <v>275</v>
      </c>
      <c r="B313" s="83">
        <v>65</v>
      </c>
      <c r="C313" t="s">
        <v>42</v>
      </c>
    </row>
    <row r="314" spans="1:3" x14ac:dyDescent="0.3">
      <c r="A314" t="s">
        <v>203</v>
      </c>
      <c r="B314" s="83">
        <v>59.01</v>
      </c>
      <c r="C314" t="s">
        <v>42</v>
      </c>
    </row>
    <row r="315" spans="1:3" x14ac:dyDescent="0.3">
      <c r="A315" t="s">
        <v>271</v>
      </c>
      <c r="B315" s="83">
        <v>58.94</v>
      </c>
      <c r="C315" t="s">
        <v>42</v>
      </c>
    </row>
    <row r="316" spans="1:3" x14ac:dyDescent="0.3">
      <c r="A316" t="s">
        <v>118</v>
      </c>
      <c r="B316" s="83">
        <v>50.86</v>
      </c>
      <c r="C316" t="s">
        <v>42</v>
      </c>
    </row>
    <row r="317" spans="1:3" x14ac:dyDescent="0.3">
      <c r="A317" t="s">
        <v>123</v>
      </c>
      <c r="B317" s="83">
        <v>46.61</v>
      </c>
      <c r="C317" t="s">
        <v>42</v>
      </c>
    </row>
    <row r="318" spans="1:3" x14ac:dyDescent="0.3">
      <c r="A318" t="s">
        <v>122</v>
      </c>
      <c r="B318" s="83">
        <v>39.94</v>
      </c>
      <c r="C318" t="s">
        <v>42</v>
      </c>
    </row>
    <row r="319" spans="1:3" x14ac:dyDescent="0.3">
      <c r="A319" t="s">
        <v>212</v>
      </c>
      <c r="B319" s="83">
        <v>36</v>
      </c>
      <c r="C319" t="s">
        <v>42</v>
      </c>
    </row>
    <row r="320" spans="1:3" x14ac:dyDescent="0.3">
      <c r="A320" t="s">
        <v>323</v>
      </c>
      <c r="B320" s="83">
        <v>33.74</v>
      </c>
      <c r="C320" t="s">
        <v>42</v>
      </c>
    </row>
    <row r="321" spans="1:3" x14ac:dyDescent="0.3">
      <c r="A321" t="s">
        <v>211</v>
      </c>
      <c r="B321" s="83">
        <v>30</v>
      </c>
      <c r="C321" t="s">
        <v>42</v>
      </c>
    </row>
    <row r="322" spans="1:3" x14ac:dyDescent="0.3">
      <c r="A322" t="s">
        <v>345</v>
      </c>
      <c r="B322" s="83">
        <v>26.72</v>
      </c>
      <c r="C322" t="s">
        <v>42</v>
      </c>
    </row>
    <row r="323" spans="1:3" x14ac:dyDescent="0.3">
      <c r="A323" t="s">
        <v>202</v>
      </c>
      <c r="B323" s="83">
        <v>15.14</v>
      </c>
      <c r="C323" t="s">
        <v>42</v>
      </c>
    </row>
    <row r="324" spans="1:3" x14ac:dyDescent="0.3">
      <c r="A324" t="s">
        <v>274</v>
      </c>
      <c r="B324" s="83">
        <v>14.23</v>
      </c>
      <c r="C324" t="s">
        <v>42</v>
      </c>
    </row>
    <row r="325" spans="1:3" x14ac:dyDescent="0.3">
      <c r="A325" t="s">
        <v>114</v>
      </c>
      <c r="B325" s="83">
        <v>13.2</v>
      </c>
      <c r="C325" t="s">
        <v>42</v>
      </c>
    </row>
    <row r="326" spans="1:3" x14ac:dyDescent="0.3">
      <c r="A326" t="s">
        <v>198</v>
      </c>
      <c r="B326" s="83">
        <v>8.94</v>
      </c>
      <c r="C326" t="s">
        <v>42</v>
      </c>
    </row>
    <row r="327" spans="1:3" x14ac:dyDescent="0.3">
      <c r="A327" t="s">
        <v>272</v>
      </c>
      <c r="B327" s="83">
        <v>8.94</v>
      </c>
      <c r="C327" t="s">
        <v>42</v>
      </c>
    </row>
    <row r="328" spans="1:3" x14ac:dyDescent="0.3">
      <c r="A328" t="s">
        <v>197</v>
      </c>
      <c r="B328" s="83">
        <v>8.94</v>
      </c>
      <c r="C328" t="s">
        <v>42</v>
      </c>
    </row>
    <row r="329" spans="1:3" x14ac:dyDescent="0.3">
      <c r="A329" t="s">
        <v>291</v>
      </c>
      <c r="B329" s="83">
        <v>8.94</v>
      </c>
      <c r="C329" t="s">
        <v>42</v>
      </c>
    </row>
    <row r="330" spans="1:3" x14ac:dyDescent="0.3">
      <c r="A330" t="s">
        <v>336</v>
      </c>
      <c r="B330" s="83">
        <v>8.94</v>
      </c>
      <c r="C330" t="s">
        <v>42</v>
      </c>
    </row>
    <row r="331" spans="1:3" x14ac:dyDescent="0.3">
      <c r="A331" t="s">
        <v>59</v>
      </c>
      <c r="B331" s="83">
        <v>8.94</v>
      </c>
      <c r="C331" t="s">
        <v>42</v>
      </c>
    </row>
    <row r="332" spans="1:3" x14ac:dyDescent="0.3">
      <c r="A332" t="s">
        <v>333</v>
      </c>
      <c r="B332" s="83">
        <v>6.67</v>
      </c>
      <c r="C332" t="s">
        <v>42</v>
      </c>
    </row>
    <row r="333" spans="1:3" x14ac:dyDescent="0.3">
      <c r="A333" t="s">
        <v>301</v>
      </c>
      <c r="B333" s="83">
        <v>-26.25</v>
      </c>
      <c r="C333" t="s">
        <v>42</v>
      </c>
    </row>
    <row r="334" spans="1:3" x14ac:dyDescent="0.3">
      <c r="A334" t="s">
        <v>247</v>
      </c>
      <c r="B334" s="83">
        <v>134513.41</v>
      </c>
      <c r="C334" t="s">
        <v>182</v>
      </c>
    </row>
    <row r="335" spans="1:3" x14ac:dyDescent="0.3">
      <c r="A335" t="s">
        <v>84</v>
      </c>
      <c r="B335" s="83">
        <v>115178</v>
      </c>
      <c r="C335" t="s">
        <v>182</v>
      </c>
    </row>
    <row r="336" spans="1:3" x14ac:dyDescent="0.3">
      <c r="A336" t="s">
        <v>154</v>
      </c>
      <c r="B336" s="83">
        <v>95103.42</v>
      </c>
      <c r="C336" t="s">
        <v>182</v>
      </c>
    </row>
    <row r="337" spans="1:3" x14ac:dyDescent="0.3">
      <c r="A337" t="s">
        <v>129</v>
      </c>
      <c r="B337" s="83">
        <v>88403.13</v>
      </c>
      <c r="C337" t="s">
        <v>182</v>
      </c>
    </row>
    <row r="338" spans="1:3" x14ac:dyDescent="0.3">
      <c r="A338" t="s">
        <v>64</v>
      </c>
      <c r="B338" s="83">
        <v>86200.99</v>
      </c>
      <c r="C338" t="s">
        <v>182</v>
      </c>
    </row>
    <row r="339" spans="1:3" x14ac:dyDescent="0.3">
      <c r="A339" t="s">
        <v>106</v>
      </c>
      <c r="B339" s="83">
        <v>83001.87</v>
      </c>
      <c r="C339" t="s">
        <v>182</v>
      </c>
    </row>
    <row r="340" spans="1:3" x14ac:dyDescent="0.3">
      <c r="A340" t="s">
        <v>207</v>
      </c>
      <c r="B340" s="83">
        <v>81983.990000000005</v>
      </c>
      <c r="C340" t="s">
        <v>182</v>
      </c>
    </row>
    <row r="341" spans="1:3" x14ac:dyDescent="0.3">
      <c r="A341" t="s">
        <v>103</v>
      </c>
      <c r="B341" s="83">
        <v>52502.83</v>
      </c>
      <c r="C341" t="s">
        <v>182</v>
      </c>
    </row>
    <row r="342" spans="1:3" x14ac:dyDescent="0.3">
      <c r="A342" t="s">
        <v>94</v>
      </c>
      <c r="B342" s="83">
        <v>51103.06</v>
      </c>
      <c r="C342" t="s">
        <v>182</v>
      </c>
    </row>
    <row r="343" spans="1:3" x14ac:dyDescent="0.3">
      <c r="A343" t="s">
        <v>69</v>
      </c>
      <c r="B343" s="83">
        <v>49338.559999999998</v>
      </c>
      <c r="C343" t="s">
        <v>182</v>
      </c>
    </row>
    <row r="344" spans="1:3" x14ac:dyDescent="0.3">
      <c r="A344" t="s">
        <v>92</v>
      </c>
      <c r="B344" s="83">
        <v>39040.949999999997</v>
      </c>
      <c r="C344" t="s">
        <v>182</v>
      </c>
    </row>
    <row r="345" spans="1:3" x14ac:dyDescent="0.3">
      <c r="A345" t="s">
        <v>153</v>
      </c>
      <c r="B345" s="83">
        <v>35484</v>
      </c>
      <c r="C345" t="s">
        <v>182</v>
      </c>
    </row>
    <row r="346" spans="1:3" x14ac:dyDescent="0.3">
      <c r="A346" t="s">
        <v>155</v>
      </c>
      <c r="B346" s="83">
        <v>31590</v>
      </c>
      <c r="C346" t="s">
        <v>182</v>
      </c>
    </row>
    <row r="347" spans="1:3" x14ac:dyDescent="0.3">
      <c r="A347" t="s">
        <v>98</v>
      </c>
      <c r="B347" s="83">
        <v>24251.75</v>
      </c>
      <c r="C347" t="s">
        <v>182</v>
      </c>
    </row>
    <row r="348" spans="1:3" x14ac:dyDescent="0.3">
      <c r="A348" t="s">
        <v>63</v>
      </c>
      <c r="B348" s="83">
        <v>23351.94</v>
      </c>
      <c r="C348" t="s">
        <v>182</v>
      </c>
    </row>
    <row r="349" spans="1:3" x14ac:dyDescent="0.3">
      <c r="A349" t="s">
        <v>111</v>
      </c>
      <c r="B349" s="83">
        <v>19745.55</v>
      </c>
      <c r="C349" t="s">
        <v>182</v>
      </c>
    </row>
    <row r="350" spans="1:3" x14ac:dyDescent="0.3">
      <c r="A350" t="s">
        <v>320</v>
      </c>
      <c r="B350" s="83">
        <v>19621.830000000002</v>
      </c>
      <c r="C350" t="s">
        <v>182</v>
      </c>
    </row>
    <row r="351" spans="1:3" x14ac:dyDescent="0.3">
      <c r="A351" t="s">
        <v>228</v>
      </c>
      <c r="B351" s="83">
        <v>17895.189999999999</v>
      </c>
      <c r="C351" t="s">
        <v>182</v>
      </c>
    </row>
    <row r="352" spans="1:3" x14ac:dyDescent="0.3">
      <c r="A352" t="s">
        <v>89</v>
      </c>
      <c r="B352" s="83">
        <v>17632.7</v>
      </c>
      <c r="C352" t="s">
        <v>182</v>
      </c>
    </row>
    <row r="353" spans="1:3" x14ac:dyDescent="0.3">
      <c r="A353" t="s">
        <v>128</v>
      </c>
      <c r="B353" s="83">
        <v>16671.88</v>
      </c>
      <c r="C353" t="s">
        <v>182</v>
      </c>
    </row>
    <row r="354" spans="1:3" x14ac:dyDescent="0.3">
      <c r="A354" t="s">
        <v>101</v>
      </c>
      <c r="B354" s="83">
        <v>16331.96</v>
      </c>
      <c r="C354" t="s">
        <v>182</v>
      </c>
    </row>
    <row r="355" spans="1:3" x14ac:dyDescent="0.3">
      <c r="A355" t="s">
        <v>224</v>
      </c>
      <c r="B355" s="83">
        <v>15000</v>
      </c>
      <c r="C355" t="s">
        <v>182</v>
      </c>
    </row>
    <row r="356" spans="1:3" x14ac:dyDescent="0.3">
      <c r="A356" t="s">
        <v>156</v>
      </c>
      <c r="B356" s="83">
        <v>13547.04</v>
      </c>
      <c r="C356" t="s">
        <v>182</v>
      </c>
    </row>
    <row r="357" spans="1:3" x14ac:dyDescent="0.3">
      <c r="A357" t="s">
        <v>54</v>
      </c>
      <c r="B357" s="83">
        <v>12575.83</v>
      </c>
      <c r="C357" t="s">
        <v>182</v>
      </c>
    </row>
    <row r="358" spans="1:3" x14ac:dyDescent="0.3">
      <c r="A358" t="s">
        <v>79</v>
      </c>
      <c r="B358" s="83">
        <v>12478.5</v>
      </c>
      <c r="C358" t="s">
        <v>182</v>
      </c>
    </row>
    <row r="359" spans="1:3" x14ac:dyDescent="0.3">
      <c r="A359" t="s">
        <v>107</v>
      </c>
      <c r="B359" s="83">
        <v>11860.56</v>
      </c>
      <c r="C359" t="s">
        <v>182</v>
      </c>
    </row>
    <row r="360" spans="1:3" x14ac:dyDescent="0.3">
      <c r="A360" t="s">
        <v>115</v>
      </c>
      <c r="B360" s="83">
        <v>11763.45</v>
      </c>
      <c r="C360" t="s">
        <v>182</v>
      </c>
    </row>
    <row r="361" spans="1:3" x14ac:dyDescent="0.3">
      <c r="A361" t="s">
        <v>229</v>
      </c>
      <c r="B361" s="83">
        <v>11201.99</v>
      </c>
      <c r="C361" t="s">
        <v>182</v>
      </c>
    </row>
    <row r="362" spans="1:3" x14ac:dyDescent="0.3">
      <c r="A362" t="s">
        <v>302</v>
      </c>
      <c r="B362" s="83">
        <v>10854.63</v>
      </c>
      <c r="C362" t="s">
        <v>182</v>
      </c>
    </row>
    <row r="363" spans="1:3" x14ac:dyDescent="0.3">
      <c r="A363" t="s">
        <v>212</v>
      </c>
      <c r="B363" s="83">
        <v>10611</v>
      </c>
      <c r="C363" t="s">
        <v>182</v>
      </c>
    </row>
    <row r="364" spans="1:3" x14ac:dyDescent="0.3">
      <c r="A364" t="s">
        <v>226</v>
      </c>
      <c r="B364" s="83">
        <v>10552.81</v>
      </c>
      <c r="C364" t="s">
        <v>182</v>
      </c>
    </row>
    <row r="365" spans="1:3" x14ac:dyDescent="0.3">
      <c r="A365" t="s">
        <v>53</v>
      </c>
      <c r="B365" s="83">
        <v>10292.450000000001</v>
      </c>
      <c r="C365" t="s">
        <v>182</v>
      </c>
    </row>
    <row r="366" spans="1:3" x14ac:dyDescent="0.3">
      <c r="A366" t="s">
        <v>61</v>
      </c>
      <c r="B366" s="83">
        <v>10000</v>
      </c>
      <c r="C366" t="s">
        <v>182</v>
      </c>
    </row>
    <row r="367" spans="1:3" x14ac:dyDescent="0.3">
      <c r="A367" t="s">
        <v>108</v>
      </c>
      <c r="B367" s="83">
        <v>9822.17</v>
      </c>
      <c r="C367" t="s">
        <v>182</v>
      </c>
    </row>
    <row r="368" spans="1:3" x14ac:dyDescent="0.3">
      <c r="A368" t="s">
        <v>204</v>
      </c>
      <c r="B368" s="83">
        <v>9807.07</v>
      </c>
      <c r="C368" t="s">
        <v>182</v>
      </c>
    </row>
    <row r="369" spans="1:3" x14ac:dyDescent="0.3">
      <c r="A369" t="s">
        <v>67</v>
      </c>
      <c r="B369" s="83">
        <v>9558.5</v>
      </c>
      <c r="C369" t="s">
        <v>182</v>
      </c>
    </row>
    <row r="370" spans="1:3" x14ac:dyDescent="0.3">
      <c r="A370" t="s">
        <v>102</v>
      </c>
      <c r="B370" s="83">
        <v>8743.9699999999993</v>
      </c>
      <c r="C370" t="s">
        <v>182</v>
      </c>
    </row>
    <row r="371" spans="1:3" x14ac:dyDescent="0.3">
      <c r="A371" t="s">
        <v>88</v>
      </c>
      <c r="B371" s="83">
        <v>7841.31</v>
      </c>
      <c r="C371" t="s">
        <v>182</v>
      </c>
    </row>
    <row r="372" spans="1:3" x14ac:dyDescent="0.3">
      <c r="A372" t="s">
        <v>112</v>
      </c>
      <c r="B372" s="83">
        <v>7804.42</v>
      </c>
      <c r="C372" t="s">
        <v>182</v>
      </c>
    </row>
    <row r="373" spans="1:3" x14ac:dyDescent="0.3">
      <c r="A373" t="s">
        <v>57</v>
      </c>
      <c r="B373" s="83">
        <v>7563</v>
      </c>
      <c r="C373" t="s">
        <v>182</v>
      </c>
    </row>
    <row r="374" spans="1:3" x14ac:dyDescent="0.3">
      <c r="A374" t="s">
        <v>143</v>
      </c>
      <c r="B374" s="83">
        <v>6893.13</v>
      </c>
      <c r="C374" t="s">
        <v>182</v>
      </c>
    </row>
    <row r="375" spans="1:3" x14ac:dyDescent="0.3">
      <c r="A375" t="s">
        <v>113</v>
      </c>
      <c r="B375" s="83">
        <v>6499.32</v>
      </c>
      <c r="C375" t="s">
        <v>182</v>
      </c>
    </row>
    <row r="376" spans="1:3" x14ac:dyDescent="0.3">
      <c r="A376" t="s">
        <v>139</v>
      </c>
      <c r="B376" s="83">
        <v>6269.57</v>
      </c>
      <c r="C376" t="s">
        <v>182</v>
      </c>
    </row>
    <row r="377" spans="1:3" x14ac:dyDescent="0.3">
      <c r="A377" t="s">
        <v>253</v>
      </c>
      <c r="B377" s="83">
        <v>6260</v>
      </c>
      <c r="C377" t="s">
        <v>182</v>
      </c>
    </row>
    <row r="378" spans="1:3" x14ac:dyDescent="0.3">
      <c r="A378" t="s">
        <v>189</v>
      </c>
      <c r="B378" s="83">
        <v>6230.09</v>
      </c>
      <c r="C378" t="s">
        <v>182</v>
      </c>
    </row>
    <row r="379" spans="1:3" x14ac:dyDescent="0.3">
      <c r="A379" t="s">
        <v>140</v>
      </c>
      <c r="B379" s="83">
        <v>6152.6</v>
      </c>
      <c r="C379" t="s">
        <v>182</v>
      </c>
    </row>
    <row r="380" spans="1:3" x14ac:dyDescent="0.3">
      <c r="A380" t="s">
        <v>304</v>
      </c>
      <c r="B380" s="83">
        <v>6131.66</v>
      </c>
      <c r="C380" t="s">
        <v>182</v>
      </c>
    </row>
    <row r="381" spans="1:3" x14ac:dyDescent="0.3">
      <c r="A381" t="s">
        <v>77</v>
      </c>
      <c r="B381" s="83">
        <v>6008.94</v>
      </c>
      <c r="C381" t="s">
        <v>182</v>
      </c>
    </row>
    <row r="382" spans="1:3" x14ac:dyDescent="0.3">
      <c r="A382" t="s">
        <v>188</v>
      </c>
      <c r="B382" s="83">
        <v>5995</v>
      </c>
      <c r="C382" t="s">
        <v>182</v>
      </c>
    </row>
    <row r="383" spans="1:3" x14ac:dyDescent="0.3">
      <c r="A383" t="s">
        <v>246</v>
      </c>
      <c r="B383" s="83">
        <v>5877.92</v>
      </c>
      <c r="C383" t="s">
        <v>182</v>
      </c>
    </row>
    <row r="384" spans="1:3" x14ac:dyDescent="0.3">
      <c r="A384" t="s">
        <v>52</v>
      </c>
      <c r="B384" s="83">
        <v>5848.17</v>
      </c>
      <c r="C384" t="s">
        <v>182</v>
      </c>
    </row>
    <row r="385" spans="1:3" x14ac:dyDescent="0.3">
      <c r="A385" t="s">
        <v>120</v>
      </c>
      <c r="B385" s="83">
        <v>5608</v>
      </c>
      <c r="C385" t="s">
        <v>182</v>
      </c>
    </row>
    <row r="386" spans="1:3" x14ac:dyDescent="0.3">
      <c r="A386" t="s">
        <v>50</v>
      </c>
      <c r="B386" s="83">
        <v>5571.31</v>
      </c>
      <c r="C386" t="s">
        <v>182</v>
      </c>
    </row>
    <row r="387" spans="1:3" x14ac:dyDescent="0.3">
      <c r="A387" t="s">
        <v>194</v>
      </c>
      <c r="B387" s="83">
        <v>5492.15</v>
      </c>
      <c r="C387" t="s">
        <v>182</v>
      </c>
    </row>
    <row r="388" spans="1:3" x14ac:dyDescent="0.3">
      <c r="A388" t="s">
        <v>121</v>
      </c>
      <c r="B388" s="83">
        <v>5178.2700000000004</v>
      </c>
      <c r="C388" t="s">
        <v>182</v>
      </c>
    </row>
    <row r="389" spans="1:3" x14ac:dyDescent="0.3">
      <c r="A389" t="s">
        <v>252</v>
      </c>
      <c r="B389" s="83">
        <v>5174.4399999999996</v>
      </c>
      <c r="C389" t="s">
        <v>182</v>
      </c>
    </row>
    <row r="390" spans="1:3" x14ac:dyDescent="0.3">
      <c r="A390" t="s">
        <v>311</v>
      </c>
      <c r="B390" s="83">
        <v>4706.54</v>
      </c>
      <c r="C390" t="s">
        <v>182</v>
      </c>
    </row>
    <row r="391" spans="1:3" x14ac:dyDescent="0.3">
      <c r="A391" t="s">
        <v>205</v>
      </c>
      <c r="B391" s="83">
        <v>4125</v>
      </c>
      <c r="C391" t="s">
        <v>182</v>
      </c>
    </row>
    <row r="392" spans="1:3" x14ac:dyDescent="0.3">
      <c r="A392" t="s">
        <v>82</v>
      </c>
      <c r="B392" s="83">
        <v>4050</v>
      </c>
      <c r="C392" t="s">
        <v>182</v>
      </c>
    </row>
    <row r="393" spans="1:3" x14ac:dyDescent="0.3">
      <c r="A393" t="s">
        <v>51</v>
      </c>
      <c r="B393" s="83">
        <v>3930.54</v>
      </c>
      <c r="C393" t="s">
        <v>182</v>
      </c>
    </row>
    <row r="394" spans="1:3" x14ac:dyDescent="0.3">
      <c r="A394" t="s">
        <v>66</v>
      </c>
      <c r="B394" s="83">
        <v>3624.35</v>
      </c>
      <c r="C394" t="s">
        <v>182</v>
      </c>
    </row>
    <row r="395" spans="1:3" x14ac:dyDescent="0.3">
      <c r="A395" t="s">
        <v>83</v>
      </c>
      <c r="B395" s="83">
        <v>3605</v>
      </c>
      <c r="C395" t="s">
        <v>182</v>
      </c>
    </row>
    <row r="396" spans="1:3" x14ac:dyDescent="0.3">
      <c r="A396" t="s">
        <v>97</v>
      </c>
      <c r="B396" s="83">
        <v>3555.77</v>
      </c>
      <c r="C396" t="s">
        <v>182</v>
      </c>
    </row>
    <row r="397" spans="1:3" x14ac:dyDescent="0.3">
      <c r="A397" t="s">
        <v>324</v>
      </c>
      <c r="B397" s="83">
        <v>3338.47</v>
      </c>
      <c r="C397" t="s">
        <v>182</v>
      </c>
    </row>
    <row r="398" spans="1:3" x14ac:dyDescent="0.3">
      <c r="A398" t="s">
        <v>152</v>
      </c>
      <c r="B398" s="83">
        <v>3327.41</v>
      </c>
      <c r="C398" t="s">
        <v>182</v>
      </c>
    </row>
    <row r="399" spans="1:3" x14ac:dyDescent="0.3">
      <c r="A399" t="s">
        <v>72</v>
      </c>
      <c r="B399" s="83">
        <v>3317.68</v>
      </c>
      <c r="C399" t="s">
        <v>182</v>
      </c>
    </row>
    <row r="400" spans="1:3" x14ac:dyDescent="0.3">
      <c r="A400" t="s">
        <v>76</v>
      </c>
      <c r="B400" s="83">
        <v>3283.01</v>
      </c>
      <c r="C400" t="s">
        <v>182</v>
      </c>
    </row>
    <row r="401" spans="1:3" x14ac:dyDescent="0.3">
      <c r="A401" t="s">
        <v>220</v>
      </c>
      <c r="B401" s="83">
        <v>3083.2</v>
      </c>
      <c r="C401" t="s">
        <v>182</v>
      </c>
    </row>
    <row r="402" spans="1:3" x14ac:dyDescent="0.3">
      <c r="A402" t="s">
        <v>203</v>
      </c>
      <c r="B402" s="83">
        <v>3000</v>
      </c>
      <c r="C402" t="s">
        <v>182</v>
      </c>
    </row>
    <row r="403" spans="1:3" x14ac:dyDescent="0.3">
      <c r="A403" t="s">
        <v>210</v>
      </c>
      <c r="B403" s="83">
        <v>2925</v>
      </c>
      <c r="C403" t="s">
        <v>182</v>
      </c>
    </row>
    <row r="404" spans="1:3" x14ac:dyDescent="0.3">
      <c r="A404" t="s">
        <v>104</v>
      </c>
      <c r="B404" s="83">
        <v>2640</v>
      </c>
      <c r="C404" t="s">
        <v>182</v>
      </c>
    </row>
    <row r="405" spans="1:3" x14ac:dyDescent="0.3">
      <c r="A405" t="s">
        <v>116</v>
      </c>
      <c r="B405" s="83">
        <v>2590.75</v>
      </c>
      <c r="C405" t="s">
        <v>182</v>
      </c>
    </row>
    <row r="406" spans="1:3" x14ac:dyDescent="0.3">
      <c r="A406" t="s">
        <v>62</v>
      </c>
      <c r="B406" s="83">
        <v>2555.17</v>
      </c>
      <c r="C406" t="s">
        <v>182</v>
      </c>
    </row>
    <row r="407" spans="1:3" x14ac:dyDescent="0.3">
      <c r="A407" t="s">
        <v>136</v>
      </c>
      <c r="B407" s="83">
        <v>2546.23</v>
      </c>
      <c r="C407" t="s">
        <v>182</v>
      </c>
    </row>
    <row r="408" spans="1:3" x14ac:dyDescent="0.3">
      <c r="A408" t="s">
        <v>278</v>
      </c>
      <c r="B408" s="83">
        <v>2463.92</v>
      </c>
      <c r="C408" t="s">
        <v>182</v>
      </c>
    </row>
    <row r="409" spans="1:3" x14ac:dyDescent="0.3">
      <c r="A409" t="s">
        <v>249</v>
      </c>
      <c r="B409" s="83">
        <v>2346</v>
      </c>
      <c r="C409" t="s">
        <v>182</v>
      </c>
    </row>
    <row r="410" spans="1:3" x14ac:dyDescent="0.3">
      <c r="A410" t="s">
        <v>56</v>
      </c>
      <c r="B410" s="83">
        <v>2270.4</v>
      </c>
      <c r="C410" t="s">
        <v>182</v>
      </c>
    </row>
    <row r="411" spans="1:3" x14ac:dyDescent="0.3">
      <c r="A411" t="s">
        <v>70</v>
      </c>
      <c r="B411" s="83">
        <v>2221.29</v>
      </c>
      <c r="C411" t="s">
        <v>182</v>
      </c>
    </row>
    <row r="412" spans="1:3" x14ac:dyDescent="0.3">
      <c r="A412" t="s">
        <v>263</v>
      </c>
      <c r="B412" s="83">
        <v>2167.06</v>
      </c>
      <c r="C412" t="s">
        <v>182</v>
      </c>
    </row>
    <row r="413" spans="1:3" x14ac:dyDescent="0.3">
      <c r="A413" t="s">
        <v>193</v>
      </c>
      <c r="B413" s="83">
        <v>2036.92</v>
      </c>
      <c r="C413" t="s">
        <v>182</v>
      </c>
    </row>
    <row r="414" spans="1:3" x14ac:dyDescent="0.3">
      <c r="A414" t="s">
        <v>192</v>
      </c>
      <c r="B414" s="83">
        <v>2016.38</v>
      </c>
      <c r="C414" t="s">
        <v>182</v>
      </c>
    </row>
    <row r="415" spans="1:3" x14ac:dyDescent="0.3">
      <c r="A415" t="s">
        <v>265</v>
      </c>
      <c r="B415" s="83">
        <v>2000</v>
      </c>
      <c r="C415" t="s">
        <v>182</v>
      </c>
    </row>
    <row r="416" spans="1:3" x14ac:dyDescent="0.3">
      <c r="A416" t="s">
        <v>78</v>
      </c>
      <c r="B416" s="83">
        <v>1930.92</v>
      </c>
      <c r="C416" t="s">
        <v>182</v>
      </c>
    </row>
    <row r="417" spans="1:3" x14ac:dyDescent="0.3">
      <c r="A417" t="s">
        <v>81</v>
      </c>
      <c r="B417" s="83">
        <v>1852.26</v>
      </c>
      <c r="C417" t="s">
        <v>182</v>
      </c>
    </row>
    <row r="418" spans="1:3" x14ac:dyDescent="0.3">
      <c r="A418" t="s">
        <v>238</v>
      </c>
      <c r="B418" s="83">
        <v>1690</v>
      </c>
      <c r="C418" t="s">
        <v>182</v>
      </c>
    </row>
    <row r="419" spans="1:3" x14ac:dyDescent="0.3">
      <c r="A419" t="s">
        <v>299</v>
      </c>
      <c r="B419" s="83">
        <v>1570.9</v>
      </c>
      <c r="C419" t="s">
        <v>182</v>
      </c>
    </row>
    <row r="420" spans="1:3" x14ac:dyDescent="0.3">
      <c r="A420" t="s">
        <v>341</v>
      </c>
      <c r="B420" s="83">
        <v>1554.29</v>
      </c>
      <c r="C420" t="s">
        <v>182</v>
      </c>
    </row>
    <row r="421" spans="1:3" x14ac:dyDescent="0.3">
      <c r="A421" t="s">
        <v>122</v>
      </c>
      <c r="B421" s="83">
        <v>1400</v>
      </c>
      <c r="C421" t="s">
        <v>182</v>
      </c>
    </row>
    <row r="422" spans="1:3" x14ac:dyDescent="0.3">
      <c r="A422" t="s">
        <v>293</v>
      </c>
      <c r="B422" s="83">
        <v>1375</v>
      </c>
      <c r="C422" t="s">
        <v>182</v>
      </c>
    </row>
    <row r="423" spans="1:3" x14ac:dyDescent="0.3">
      <c r="A423" t="s">
        <v>279</v>
      </c>
      <c r="B423" s="83">
        <v>1350</v>
      </c>
      <c r="C423" t="s">
        <v>182</v>
      </c>
    </row>
    <row r="424" spans="1:3" x14ac:dyDescent="0.3">
      <c r="A424" t="s">
        <v>209</v>
      </c>
      <c r="B424" s="83">
        <v>1302</v>
      </c>
      <c r="C424" t="s">
        <v>182</v>
      </c>
    </row>
    <row r="425" spans="1:3" x14ac:dyDescent="0.3">
      <c r="A425" t="s">
        <v>144</v>
      </c>
      <c r="B425" s="83">
        <v>1285.19</v>
      </c>
      <c r="C425" t="s">
        <v>182</v>
      </c>
    </row>
    <row r="426" spans="1:3" x14ac:dyDescent="0.3">
      <c r="A426" t="s">
        <v>73</v>
      </c>
      <c r="B426" s="83">
        <v>1282.07</v>
      </c>
      <c r="C426" t="s">
        <v>182</v>
      </c>
    </row>
    <row r="427" spans="1:3" x14ac:dyDescent="0.3">
      <c r="A427" t="s">
        <v>149</v>
      </c>
      <c r="B427" s="83">
        <v>1275</v>
      </c>
      <c r="C427" t="s">
        <v>182</v>
      </c>
    </row>
    <row r="428" spans="1:3" x14ac:dyDescent="0.3">
      <c r="A428" t="s">
        <v>49</v>
      </c>
      <c r="B428" s="83">
        <v>1250</v>
      </c>
      <c r="C428" t="s">
        <v>182</v>
      </c>
    </row>
    <row r="429" spans="1:3" x14ac:dyDescent="0.3">
      <c r="A429" t="s">
        <v>339</v>
      </c>
      <c r="B429" s="83">
        <v>1242.6400000000001</v>
      </c>
      <c r="C429" t="s">
        <v>182</v>
      </c>
    </row>
    <row r="430" spans="1:3" x14ac:dyDescent="0.3">
      <c r="A430" t="s">
        <v>297</v>
      </c>
      <c r="B430" s="83">
        <v>1200</v>
      </c>
      <c r="C430" t="s">
        <v>182</v>
      </c>
    </row>
    <row r="431" spans="1:3" x14ac:dyDescent="0.3">
      <c r="A431" t="s">
        <v>342</v>
      </c>
      <c r="B431" s="83">
        <v>1087.5</v>
      </c>
      <c r="C431" t="s">
        <v>182</v>
      </c>
    </row>
    <row r="432" spans="1:3" x14ac:dyDescent="0.3">
      <c r="A432" t="s">
        <v>71</v>
      </c>
      <c r="B432" s="83">
        <v>1054.25</v>
      </c>
      <c r="C432" t="s">
        <v>182</v>
      </c>
    </row>
    <row r="433" spans="1:3" x14ac:dyDescent="0.3">
      <c r="A433" t="s">
        <v>100</v>
      </c>
      <c r="B433" s="83">
        <v>1043.17</v>
      </c>
      <c r="C433" t="s">
        <v>182</v>
      </c>
    </row>
    <row r="434" spans="1:3" x14ac:dyDescent="0.3">
      <c r="A434" t="s">
        <v>255</v>
      </c>
      <c r="B434" s="83">
        <v>1013.6</v>
      </c>
      <c r="C434" t="s">
        <v>182</v>
      </c>
    </row>
    <row r="435" spans="1:3" x14ac:dyDescent="0.3">
      <c r="A435" t="s">
        <v>331</v>
      </c>
      <c r="B435" s="83">
        <v>977</v>
      </c>
      <c r="C435" t="s">
        <v>182</v>
      </c>
    </row>
    <row r="436" spans="1:3" x14ac:dyDescent="0.3">
      <c r="A436" t="s">
        <v>337</v>
      </c>
      <c r="B436" s="83">
        <v>966.43</v>
      </c>
      <c r="C436" t="s">
        <v>182</v>
      </c>
    </row>
    <row r="437" spans="1:3" x14ac:dyDescent="0.3">
      <c r="A437" t="s">
        <v>314</v>
      </c>
      <c r="B437" s="83">
        <v>903.79</v>
      </c>
      <c r="C437" t="s">
        <v>182</v>
      </c>
    </row>
    <row r="438" spans="1:3" x14ac:dyDescent="0.3">
      <c r="A438" t="s">
        <v>138</v>
      </c>
      <c r="B438" s="83">
        <v>848.64</v>
      </c>
      <c r="C438" t="s">
        <v>182</v>
      </c>
    </row>
    <row r="439" spans="1:3" x14ac:dyDescent="0.3">
      <c r="A439" t="s">
        <v>286</v>
      </c>
      <c r="B439" s="83">
        <v>843.75</v>
      </c>
      <c r="C439" t="s">
        <v>182</v>
      </c>
    </row>
    <row r="440" spans="1:3" x14ac:dyDescent="0.3">
      <c r="A440" t="s">
        <v>236</v>
      </c>
      <c r="B440" s="83">
        <v>841.56</v>
      </c>
      <c r="C440" t="s">
        <v>182</v>
      </c>
    </row>
    <row r="441" spans="1:3" x14ac:dyDescent="0.3">
      <c r="A441" t="s">
        <v>185</v>
      </c>
      <c r="B441" s="83">
        <v>775.95</v>
      </c>
      <c r="C441" t="s">
        <v>182</v>
      </c>
    </row>
    <row r="442" spans="1:3" x14ac:dyDescent="0.3">
      <c r="A442" t="s">
        <v>332</v>
      </c>
      <c r="B442" s="83">
        <v>735</v>
      </c>
      <c r="C442" t="s">
        <v>182</v>
      </c>
    </row>
    <row r="443" spans="1:3" x14ac:dyDescent="0.3">
      <c r="A443" t="s">
        <v>276</v>
      </c>
      <c r="B443" s="83">
        <v>726.88</v>
      </c>
      <c r="C443" t="s">
        <v>182</v>
      </c>
    </row>
    <row r="444" spans="1:3" x14ac:dyDescent="0.3">
      <c r="A444" t="s">
        <v>330</v>
      </c>
      <c r="B444" s="83">
        <v>724.17</v>
      </c>
      <c r="C444" t="s">
        <v>182</v>
      </c>
    </row>
    <row r="445" spans="1:3" x14ac:dyDescent="0.3">
      <c r="A445" t="s">
        <v>225</v>
      </c>
      <c r="B445" s="83">
        <v>705.9</v>
      </c>
      <c r="C445" t="s">
        <v>182</v>
      </c>
    </row>
    <row r="446" spans="1:3" x14ac:dyDescent="0.3">
      <c r="A446" t="s">
        <v>109</v>
      </c>
      <c r="B446" s="83">
        <v>703.56</v>
      </c>
      <c r="C446" t="s">
        <v>182</v>
      </c>
    </row>
    <row r="447" spans="1:3" x14ac:dyDescent="0.3">
      <c r="A447" t="s">
        <v>243</v>
      </c>
      <c r="B447" s="83">
        <v>700</v>
      </c>
      <c r="C447" t="s">
        <v>182</v>
      </c>
    </row>
    <row r="448" spans="1:3" x14ac:dyDescent="0.3">
      <c r="A448" t="s">
        <v>307</v>
      </c>
      <c r="B448" s="83">
        <v>651.80999999999995</v>
      </c>
      <c r="C448" t="s">
        <v>182</v>
      </c>
    </row>
    <row r="449" spans="1:3" x14ac:dyDescent="0.3">
      <c r="A449" t="s">
        <v>90</v>
      </c>
      <c r="B449" s="83">
        <v>637.71</v>
      </c>
      <c r="C449" t="s">
        <v>182</v>
      </c>
    </row>
    <row r="450" spans="1:3" x14ac:dyDescent="0.3">
      <c r="A450" t="s">
        <v>277</v>
      </c>
      <c r="B450" s="83">
        <v>635</v>
      </c>
      <c r="C450" t="s">
        <v>182</v>
      </c>
    </row>
    <row r="451" spans="1:3" x14ac:dyDescent="0.3">
      <c r="A451" t="s">
        <v>329</v>
      </c>
      <c r="B451" s="83">
        <v>627.65</v>
      </c>
      <c r="C451" t="s">
        <v>182</v>
      </c>
    </row>
    <row r="452" spans="1:3" x14ac:dyDescent="0.3">
      <c r="A452" t="s">
        <v>130</v>
      </c>
      <c r="B452" s="83">
        <v>600</v>
      </c>
      <c r="C452" t="s">
        <v>182</v>
      </c>
    </row>
    <row r="453" spans="1:3" x14ac:dyDescent="0.3">
      <c r="A453" t="s">
        <v>211</v>
      </c>
      <c r="B453" s="83">
        <v>591.16999999999996</v>
      </c>
      <c r="C453" t="s">
        <v>182</v>
      </c>
    </row>
    <row r="454" spans="1:3" x14ac:dyDescent="0.3">
      <c r="A454" t="s">
        <v>310</v>
      </c>
      <c r="B454" s="83">
        <v>572.05999999999995</v>
      </c>
      <c r="C454" t="s">
        <v>182</v>
      </c>
    </row>
    <row r="455" spans="1:3" x14ac:dyDescent="0.3">
      <c r="A455" t="s">
        <v>313</v>
      </c>
      <c r="B455" s="83">
        <v>539.65</v>
      </c>
      <c r="C455" t="s">
        <v>182</v>
      </c>
    </row>
    <row r="456" spans="1:3" x14ac:dyDescent="0.3">
      <c r="A456" t="s">
        <v>150</v>
      </c>
      <c r="B456" s="83">
        <v>518</v>
      </c>
      <c r="C456" t="s">
        <v>182</v>
      </c>
    </row>
    <row r="457" spans="1:3" x14ac:dyDescent="0.3">
      <c r="A457" t="s">
        <v>146</v>
      </c>
      <c r="B457" s="83">
        <v>517.6</v>
      </c>
      <c r="C457" t="s">
        <v>182</v>
      </c>
    </row>
    <row r="458" spans="1:3" x14ac:dyDescent="0.3">
      <c r="A458" t="s">
        <v>131</v>
      </c>
      <c r="B458" s="83">
        <v>496.94</v>
      </c>
      <c r="C458" t="s">
        <v>182</v>
      </c>
    </row>
    <row r="459" spans="1:3" x14ac:dyDescent="0.3">
      <c r="A459" t="s">
        <v>199</v>
      </c>
      <c r="B459" s="83">
        <v>493.15</v>
      </c>
      <c r="C459" t="s">
        <v>182</v>
      </c>
    </row>
    <row r="460" spans="1:3" x14ac:dyDescent="0.3">
      <c r="A460" t="s">
        <v>275</v>
      </c>
      <c r="B460" s="83">
        <v>476.76</v>
      </c>
      <c r="C460" t="s">
        <v>182</v>
      </c>
    </row>
    <row r="461" spans="1:3" x14ac:dyDescent="0.3">
      <c r="A461" t="s">
        <v>206</v>
      </c>
      <c r="B461" s="83">
        <v>456.43</v>
      </c>
      <c r="C461" t="s">
        <v>182</v>
      </c>
    </row>
    <row r="462" spans="1:3" x14ac:dyDescent="0.3">
      <c r="A462" t="s">
        <v>217</v>
      </c>
      <c r="B462" s="83">
        <v>430</v>
      </c>
      <c r="C462" t="s">
        <v>182</v>
      </c>
    </row>
    <row r="463" spans="1:3" x14ac:dyDescent="0.3">
      <c r="A463" t="s">
        <v>200</v>
      </c>
      <c r="B463" s="83">
        <v>389</v>
      </c>
      <c r="C463" t="s">
        <v>182</v>
      </c>
    </row>
    <row r="464" spans="1:3" x14ac:dyDescent="0.3">
      <c r="A464" t="s">
        <v>250</v>
      </c>
      <c r="B464" s="83">
        <v>375.01</v>
      </c>
      <c r="C464" t="s">
        <v>182</v>
      </c>
    </row>
    <row r="465" spans="1:3" x14ac:dyDescent="0.3">
      <c r="A465" t="s">
        <v>227</v>
      </c>
      <c r="B465" s="83">
        <v>373.2</v>
      </c>
      <c r="C465" t="s">
        <v>182</v>
      </c>
    </row>
    <row r="466" spans="1:3" x14ac:dyDescent="0.3">
      <c r="A466" t="s">
        <v>223</v>
      </c>
      <c r="B466" s="83">
        <v>364.99</v>
      </c>
      <c r="C466" t="s">
        <v>182</v>
      </c>
    </row>
    <row r="467" spans="1:3" x14ac:dyDescent="0.3">
      <c r="A467" t="s">
        <v>282</v>
      </c>
      <c r="B467" s="83">
        <v>359.7</v>
      </c>
      <c r="C467" t="s">
        <v>182</v>
      </c>
    </row>
    <row r="468" spans="1:3" x14ac:dyDescent="0.3">
      <c r="A468" t="s">
        <v>321</v>
      </c>
      <c r="B468" s="83">
        <v>347</v>
      </c>
      <c r="C468" t="s">
        <v>182</v>
      </c>
    </row>
    <row r="469" spans="1:3" x14ac:dyDescent="0.3">
      <c r="A469" t="s">
        <v>308</v>
      </c>
      <c r="B469" s="83">
        <v>342.54</v>
      </c>
      <c r="C469" t="s">
        <v>182</v>
      </c>
    </row>
    <row r="470" spans="1:3" x14ac:dyDescent="0.3">
      <c r="A470" t="s">
        <v>195</v>
      </c>
      <c r="B470" s="83">
        <v>324.95</v>
      </c>
      <c r="C470" t="s">
        <v>182</v>
      </c>
    </row>
    <row r="471" spans="1:3" x14ac:dyDescent="0.3">
      <c r="A471" t="s">
        <v>208</v>
      </c>
      <c r="B471" s="83">
        <v>319.5</v>
      </c>
      <c r="C471" t="s">
        <v>182</v>
      </c>
    </row>
    <row r="472" spans="1:3" x14ac:dyDescent="0.3">
      <c r="A472" t="s">
        <v>190</v>
      </c>
      <c r="B472" s="83">
        <v>315.45999999999998</v>
      </c>
      <c r="C472" t="s">
        <v>182</v>
      </c>
    </row>
    <row r="473" spans="1:3" x14ac:dyDescent="0.3">
      <c r="A473" t="s">
        <v>294</v>
      </c>
      <c r="B473" s="83">
        <v>310.63</v>
      </c>
      <c r="C473" t="s">
        <v>182</v>
      </c>
    </row>
    <row r="474" spans="1:3" x14ac:dyDescent="0.3">
      <c r="A474" t="s">
        <v>151</v>
      </c>
      <c r="B474" s="83">
        <v>299</v>
      </c>
      <c r="C474" t="s">
        <v>182</v>
      </c>
    </row>
    <row r="475" spans="1:3" x14ac:dyDescent="0.3">
      <c r="A475" t="s">
        <v>230</v>
      </c>
      <c r="B475" s="83">
        <v>292</v>
      </c>
      <c r="C475" t="s">
        <v>182</v>
      </c>
    </row>
    <row r="476" spans="1:3" x14ac:dyDescent="0.3">
      <c r="A476" t="s">
        <v>334</v>
      </c>
      <c r="B476" s="83">
        <v>286.74</v>
      </c>
      <c r="C476" t="s">
        <v>182</v>
      </c>
    </row>
    <row r="477" spans="1:3" x14ac:dyDescent="0.3">
      <c r="A477" t="s">
        <v>216</v>
      </c>
      <c r="B477" s="83">
        <v>285</v>
      </c>
      <c r="C477" t="s">
        <v>182</v>
      </c>
    </row>
    <row r="478" spans="1:3" x14ac:dyDescent="0.3">
      <c r="A478" t="s">
        <v>305</v>
      </c>
      <c r="B478" s="83">
        <v>253</v>
      </c>
      <c r="C478" t="s">
        <v>182</v>
      </c>
    </row>
    <row r="479" spans="1:3" x14ac:dyDescent="0.3">
      <c r="A479" t="s">
        <v>254</v>
      </c>
      <c r="B479" s="83">
        <v>235.9</v>
      </c>
      <c r="C479" t="s">
        <v>182</v>
      </c>
    </row>
    <row r="480" spans="1:3" x14ac:dyDescent="0.3">
      <c r="A480" t="s">
        <v>145</v>
      </c>
      <c r="B480" s="83">
        <v>207.64</v>
      </c>
      <c r="C480" t="s">
        <v>182</v>
      </c>
    </row>
    <row r="481" spans="1:3" x14ac:dyDescent="0.3">
      <c r="A481" t="s">
        <v>80</v>
      </c>
      <c r="B481" s="83">
        <v>197.84</v>
      </c>
      <c r="C481" t="s">
        <v>182</v>
      </c>
    </row>
    <row r="482" spans="1:3" x14ac:dyDescent="0.3">
      <c r="A482" t="s">
        <v>85</v>
      </c>
      <c r="B482" s="83">
        <v>196.2</v>
      </c>
      <c r="C482" t="s">
        <v>182</v>
      </c>
    </row>
    <row r="483" spans="1:3" x14ac:dyDescent="0.3">
      <c r="A483" t="s">
        <v>260</v>
      </c>
      <c r="B483" s="83">
        <v>194.99</v>
      </c>
      <c r="C483" t="s">
        <v>182</v>
      </c>
    </row>
    <row r="484" spans="1:3" x14ac:dyDescent="0.3">
      <c r="A484" t="s">
        <v>132</v>
      </c>
      <c r="B484" s="83">
        <v>171.51</v>
      </c>
      <c r="C484" t="s">
        <v>182</v>
      </c>
    </row>
    <row r="485" spans="1:3" x14ac:dyDescent="0.3">
      <c r="A485" t="s">
        <v>257</v>
      </c>
      <c r="B485" s="83">
        <v>159</v>
      </c>
      <c r="C485" t="s">
        <v>182</v>
      </c>
    </row>
    <row r="486" spans="1:3" x14ac:dyDescent="0.3">
      <c r="A486" t="s">
        <v>298</v>
      </c>
      <c r="B486" s="83">
        <v>158.08000000000001</v>
      </c>
      <c r="C486" t="s">
        <v>182</v>
      </c>
    </row>
    <row r="487" spans="1:3" x14ac:dyDescent="0.3">
      <c r="A487" t="s">
        <v>241</v>
      </c>
      <c r="B487" s="83">
        <v>149.94</v>
      </c>
      <c r="C487" t="s">
        <v>182</v>
      </c>
    </row>
    <row r="488" spans="1:3" x14ac:dyDescent="0.3">
      <c r="A488" t="s">
        <v>187</v>
      </c>
      <c r="B488" s="83">
        <v>147.63999999999999</v>
      </c>
      <c r="C488" t="s">
        <v>182</v>
      </c>
    </row>
    <row r="489" spans="1:3" x14ac:dyDescent="0.3">
      <c r="A489" t="s">
        <v>264</v>
      </c>
      <c r="B489" s="83">
        <v>142</v>
      </c>
      <c r="C489" t="s">
        <v>182</v>
      </c>
    </row>
    <row r="490" spans="1:3" x14ac:dyDescent="0.3">
      <c r="A490" t="s">
        <v>292</v>
      </c>
      <c r="B490" s="83">
        <v>139.06</v>
      </c>
      <c r="C490" t="s">
        <v>182</v>
      </c>
    </row>
    <row r="491" spans="1:3" x14ac:dyDescent="0.3">
      <c r="A491" t="s">
        <v>234</v>
      </c>
      <c r="B491" s="83">
        <v>125.04</v>
      </c>
      <c r="C491" t="s">
        <v>182</v>
      </c>
    </row>
    <row r="492" spans="1:3" x14ac:dyDescent="0.3">
      <c r="A492" t="s">
        <v>198</v>
      </c>
      <c r="B492" s="83">
        <v>121.73</v>
      </c>
      <c r="C492" t="s">
        <v>182</v>
      </c>
    </row>
    <row r="493" spans="1:3" x14ac:dyDescent="0.3">
      <c r="A493" t="s">
        <v>48</v>
      </c>
      <c r="B493" s="83">
        <v>114</v>
      </c>
      <c r="C493" t="s">
        <v>182</v>
      </c>
    </row>
    <row r="494" spans="1:3" x14ac:dyDescent="0.3">
      <c r="A494" t="s">
        <v>213</v>
      </c>
      <c r="B494" s="83">
        <v>101.03</v>
      </c>
      <c r="C494" t="s">
        <v>182</v>
      </c>
    </row>
    <row r="495" spans="1:3" x14ac:dyDescent="0.3">
      <c r="A495" t="s">
        <v>91</v>
      </c>
      <c r="B495" s="83">
        <v>93.18</v>
      </c>
      <c r="C495" t="s">
        <v>182</v>
      </c>
    </row>
    <row r="496" spans="1:3" x14ac:dyDescent="0.3">
      <c r="A496" t="s">
        <v>345</v>
      </c>
      <c r="B496" s="83">
        <v>92.53</v>
      </c>
      <c r="C496" t="s">
        <v>182</v>
      </c>
    </row>
    <row r="497" spans="1:3" x14ac:dyDescent="0.3">
      <c r="A497" t="s">
        <v>183</v>
      </c>
      <c r="B497" s="83">
        <v>77.61</v>
      </c>
      <c r="C497" t="s">
        <v>182</v>
      </c>
    </row>
    <row r="498" spans="1:3" x14ac:dyDescent="0.3">
      <c r="A498" t="s">
        <v>125</v>
      </c>
      <c r="B498" s="83">
        <v>61</v>
      </c>
      <c r="C498" t="s">
        <v>182</v>
      </c>
    </row>
    <row r="499" spans="1:3" x14ac:dyDescent="0.3">
      <c r="A499" t="s">
        <v>186</v>
      </c>
      <c r="B499" s="83">
        <v>60.28</v>
      </c>
      <c r="C499" t="s">
        <v>182</v>
      </c>
    </row>
    <row r="500" spans="1:3" x14ac:dyDescent="0.3">
      <c r="A500" t="s">
        <v>237</v>
      </c>
      <c r="B500" s="83">
        <v>58.55</v>
      </c>
      <c r="C500" t="s">
        <v>182</v>
      </c>
    </row>
    <row r="501" spans="1:3" x14ac:dyDescent="0.3">
      <c r="A501" t="s">
        <v>245</v>
      </c>
      <c r="B501" s="83">
        <v>54.05</v>
      </c>
      <c r="C501" t="s">
        <v>182</v>
      </c>
    </row>
    <row r="502" spans="1:3" x14ac:dyDescent="0.3">
      <c r="A502" t="s">
        <v>99</v>
      </c>
      <c r="B502" s="83">
        <v>53.5</v>
      </c>
      <c r="C502" t="s">
        <v>182</v>
      </c>
    </row>
    <row r="503" spans="1:3" x14ac:dyDescent="0.3">
      <c r="A503" t="s">
        <v>127</v>
      </c>
      <c r="B503" s="83">
        <v>52.81</v>
      </c>
      <c r="C503" t="s">
        <v>182</v>
      </c>
    </row>
    <row r="504" spans="1:3" x14ac:dyDescent="0.3">
      <c r="A504" t="s">
        <v>221</v>
      </c>
      <c r="B504" s="83">
        <v>51.6</v>
      </c>
      <c r="C504" t="s">
        <v>182</v>
      </c>
    </row>
    <row r="505" spans="1:3" x14ac:dyDescent="0.3">
      <c r="A505" t="s">
        <v>118</v>
      </c>
      <c r="B505" s="83">
        <v>50.86</v>
      </c>
      <c r="C505" t="s">
        <v>182</v>
      </c>
    </row>
    <row r="506" spans="1:3" x14ac:dyDescent="0.3">
      <c r="A506" t="s">
        <v>142</v>
      </c>
      <c r="B506" s="83">
        <v>40</v>
      </c>
      <c r="C506" t="s">
        <v>182</v>
      </c>
    </row>
    <row r="507" spans="1:3" x14ac:dyDescent="0.3">
      <c r="A507" t="s">
        <v>309</v>
      </c>
      <c r="B507" s="83">
        <v>37.22</v>
      </c>
      <c r="C507" t="s">
        <v>182</v>
      </c>
    </row>
    <row r="508" spans="1:3" x14ac:dyDescent="0.3">
      <c r="A508" t="s">
        <v>134</v>
      </c>
      <c r="B508" s="83">
        <v>36.6</v>
      </c>
      <c r="C508" t="s">
        <v>182</v>
      </c>
    </row>
    <row r="509" spans="1:3" x14ac:dyDescent="0.3">
      <c r="A509" t="s">
        <v>251</v>
      </c>
      <c r="B509" s="83">
        <v>33.74</v>
      </c>
      <c r="C509" t="s">
        <v>182</v>
      </c>
    </row>
    <row r="510" spans="1:3" x14ac:dyDescent="0.3">
      <c r="A510" t="s">
        <v>117</v>
      </c>
      <c r="B510" s="83">
        <v>30</v>
      </c>
      <c r="C510" t="s">
        <v>182</v>
      </c>
    </row>
    <row r="511" spans="1:3" x14ac:dyDescent="0.3">
      <c r="A511" t="s">
        <v>270</v>
      </c>
      <c r="B511" s="83">
        <v>27.54</v>
      </c>
      <c r="C511" t="s">
        <v>182</v>
      </c>
    </row>
    <row r="512" spans="1:3" x14ac:dyDescent="0.3">
      <c r="A512" t="s">
        <v>315</v>
      </c>
      <c r="B512" s="83">
        <v>27.54</v>
      </c>
      <c r="C512" t="s">
        <v>182</v>
      </c>
    </row>
    <row r="513" spans="1:3" x14ac:dyDescent="0.3">
      <c r="A513" t="s">
        <v>269</v>
      </c>
      <c r="B513" s="83">
        <v>24.08</v>
      </c>
      <c r="C513" t="s">
        <v>182</v>
      </c>
    </row>
    <row r="514" spans="1:3" x14ac:dyDescent="0.3">
      <c r="A514" t="s">
        <v>344</v>
      </c>
      <c r="B514" s="83">
        <v>20</v>
      </c>
      <c r="C514" t="s">
        <v>182</v>
      </c>
    </row>
    <row r="515" spans="1:3" x14ac:dyDescent="0.3">
      <c r="A515" t="s">
        <v>148</v>
      </c>
      <c r="B515" s="83">
        <v>15.14</v>
      </c>
      <c r="C515" t="s">
        <v>182</v>
      </c>
    </row>
    <row r="516" spans="1:3" x14ac:dyDescent="0.3">
      <c r="A516" t="s">
        <v>273</v>
      </c>
      <c r="B516" s="83">
        <v>15.14</v>
      </c>
      <c r="C516" t="s">
        <v>182</v>
      </c>
    </row>
    <row r="517" spans="1:3" x14ac:dyDescent="0.3">
      <c r="A517" t="s">
        <v>86</v>
      </c>
      <c r="B517" s="83">
        <v>15.14</v>
      </c>
      <c r="C517" t="s">
        <v>182</v>
      </c>
    </row>
    <row r="518" spans="1:3" x14ac:dyDescent="0.3">
      <c r="A518" t="s">
        <v>215</v>
      </c>
      <c r="B518" s="83">
        <v>15.14</v>
      </c>
      <c r="C518" t="s">
        <v>182</v>
      </c>
    </row>
    <row r="519" spans="1:3" x14ac:dyDescent="0.3">
      <c r="A519" t="s">
        <v>214</v>
      </c>
      <c r="B519" s="83">
        <v>10.55</v>
      </c>
      <c r="C519" t="s">
        <v>182</v>
      </c>
    </row>
    <row r="520" spans="1:3" x14ac:dyDescent="0.3">
      <c r="A520" t="s">
        <v>327</v>
      </c>
      <c r="B520" s="83">
        <v>8.94</v>
      </c>
      <c r="C520" t="s">
        <v>182</v>
      </c>
    </row>
    <row r="521" spans="1:3" x14ac:dyDescent="0.3">
      <c r="A521" t="s">
        <v>218</v>
      </c>
      <c r="B521" s="83">
        <v>6.2</v>
      </c>
      <c r="C521" t="s">
        <v>182</v>
      </c>
    </row>
    <row r="522" spans="1:3" x14ac:dyDescent="0.3">
      <c r="A522" t="s">
        <v>219</v>
      </c>
      <c r="B522" s="83">
        <v>-139.94</v>
      </c>
      <c r="C52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FY 23-24 Summary</vt:lpstr>
      <vt:lpstr>PCard FY 19-20 Summary</vt:lpstr>
      <vt:lpstr>Q1-Spend By Department</vt:lpstr>
      <vt:lpstr>Q1-Spend By Supplier</vt:lpstr>
      <vt:lpstr>FY Tier 2 Spend</vt:lpstr>
      <vt:lpstr>Tier 2 Construction Report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Mark</cp:lastModifiedBy>
  <cp:lastPrinted>2020-08-04T20:32:06Z</cp:lastPrinted>
  <dcterms:created xsi:type="dcterms:W3CDTF">2020-07-29T14:17:10Z</dcterms:created>
  <dcterms:modified xsi:type="dcterms:W3CDTF">2023-11-15T18:16:30Z</dcterms:modified>
</cp:coreProperties>
</file>